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SPJ" sheetId="2" r:id="rId1"/>
    <sheet name="MND" sheetId="3" r:id="rId2"/>
    <sheet name="SAkhot" sheetId="4" r:id="rId3"/>
    <sheet name="VDBharati" sheetId="5" r:id="rId4"/>
    <sheet name="VAingle" sheetId="6" r:id="rId5"/>
  </sheets>
  <calcPr calcId="144525"/>
</workbook>
</file>

<file path=xl/calcChain.xml><?xml version="1.0" encoding="utf-8"?>
<calcChain xmlns="http://schemas.openxmlformats.org/spreadsheetml/2006/main">
  <c r="C18" i="6" l="1"/>
  <c r="C13" i="5"/>
  <c r="C9" i="5"/>
  <c r="C14" i="4"/>
  <c r="C15" i="3"/>
  <c r="C11" i="3"/>
  <c r="C18" i="2"/>
  <c r="C12" i="2"/>
  <c r="C17" i="6"/>
  <c r="C15" i="6"/>
  <c r="C13" i="6"/>
  <c r="C11" i="6"/>
  <c r="C9" i="6"/>
  <c r="C18" i="5"/>
  <c r="C16" i="5"/>
  <c r="C14" i="5"/>
  <c r="C12" i="5"/>
  <c r="C10" i="5"/>
  <c r="C17" i="4"/>
  <c r="C15" i="4"/>
  <c r="C13" i="4"/>
  <c r="C11" i="4"/>
  <c r="C9" i="4"/>
  <c r="C18" i="3"/>
  <c r="C16" i="3"/>
  <c r="C14" i="3"/>
  <c r="C12" i="3"/>
  <c r="C10" i="3"/>
  <c r="C17" i="2"/>
  <c r="C15" i="2"/>
  <c r="C13" i="2"/>
  <c r="C11" i="2"/>
  <c r="C9" i="2"/>
  <c r="C16" i="6"/>
  <c r="C14" i="6"/>
  <c r="C12" i="6"/>
  <c r="C10" i="6"/>
  <c r="C17" i="5"/>
  <c r="C15" i="5"/>
  <c r="C11" i="5"/>
  <c r="C18" i="4"/>
  <c r="C16" i="4"/>
  <c r="C12" i="4"/>
  <c r="C10" i="4"/>
  <c r="C17" i="3"/>
  <c r="C13" i="3"/>
  <c r="C9" i="3"/>
  <c r="C16" i="2"/>
  <c r="C14" i="2"/>
  <c r="C10" i="2"/>
  <c r="D10" i="2" l="1"/>
  <c r="D14" i="2"/>
  <c r="D16" i="2"/>
  <c r="D9" i="3"/>
  <c r="C19" i="3"/>
  <c r="D19" i="3" s="1"/>
  <c r="D13" i="3"/>
  <c r="D17" i="3"/>
  <c r="D10" i="4"/>
  <c r="D12" i="4"/>
  <c r="D16" i="4"/>
  <c r="D18" i="4"/>
  <c r="D11" i="5"/>
  <c r="D15" i="5"/>
  <c r="D17" i="5"/>
  <c r="D10" i="6"/>
  <c r="D12" i="6"/>
  <c r="D14" i="6"/>
  <c r="D16" i="6"/>
  <c r="D9" i="2"/>
  <c r="C19" i="2"/>
  <c r="D19" i="2" s="1"/>
  <c r="D11" i="2"/>
  <c r="D13" i="2"/>
  <c r="D15" i="2"/>
  <c r="D17" i="2"/>
  <c r="D10" i="3"/>
  <c r="D12" i="3"/>
  <c r="D14" i="3"/>
  <c r="D16" i="3"/>
  <c r="D18" i="3"/>
  <c r="D9" i="4"/>
  <c r="C19" i="4"/>
  <c r="D19" i="4" s="1"/>
  <c r="D11" i="4"/>
  <c r="D13" i="4"/>
  <c r="D15" i="4"/>
  <c r="D17" i="4"/>
  <c r="D10" i="5"/>
  <c r="D12" i="5"/>
  <c r="D14" i="5"/>
  <c r="D16" i="5"/>
  <c r="D18" i="5"/>
  <c r="D9" i="6"/>
  <c r="C19" i="6"/>
  <c r="D19" i="6" s="1"/>
  <c r="D11" i="6"/>
  <c r="D13" i="6"/>
  <c r="D15" i="6"/>
  <c r="D17" i="6"/>
  <c r="D12" i="2"/>
  <c r="D18" i="2"/>
  <c r="D11" i="3"/>
  <c r="D15" i="3"/>
  <c r="D14" i="4"/>
  <c r="C19" i="5"/>
  <c r="D19" i="5" s="1"/>
  <c r="D9" i="5"/>
  <c r="D13" i="5"/>
  <c r="D18" i="6"/>
</calcChain>
</file>

<file path=xl/sharedStrings.xml><?xml version="1.0" encoding="utf-8"?>
<sst xmlns="http://schemas.openxmlformats.org/spreadsheetml/2006/main" count="125" uniqueCount="38">
  <si>
    <t>Jawahar Education Society's</t>
  </si>
  <si>
    <t xml:space="preserve">       Jawahar Education Society's</t>
  </si>
  <si>
    <t xml:space="preserve">                 A. C. Patil College of Engineering, Kharghar, Navi Mumbai.</t>
  </si>
  <si>
    <t>Department  of Information Technology</t>
  </si>
  <si>
    <t xml:space="preserve">               A. C. Patil College of Engineering, Kharghar, Navi Mumbai.</t>
  </si>
  <si>
    <t xml:space="preserve">                        Academic Year 2018-19(Odd Sem)                        </t>
  </si>
  <si>
    <t>Mid Semester Feedback  Report</t>
  </si>
  <si>
    <t>Sem:- VII</t>
  </si>
  <si>
    <t>Subject:-</t>
  </si>
  <si>
    <t>IS</t>
  </si>
  <si>
    <t>CC</t>
  </si>
  <si>
    <t>Sr. No.</t>
  </si>
  <si>
    <t>Title</t>
  </si>
  <si>
    <t xml:space="preserve">Average </t>
  </si>
  <si>
    <t>Percentage</t>
  </si>
  <si>
    <t>Teaching Skill and methodology</t>
  </si>
  <si>
    <t xml:space="preserve"> Conducts Classes Regularly and on time</t>
  </si>
  <si>
    <t>Completes syllabus</t>
  </si>
  <si>
    <t>Use of various teaching aids ( Blackboard, Projector, Videos etc)</t>
  </si>
  <si>
    <t>Makes Class interactive through question and answer sessions</t>
  </si>
  <si>
    <t xml:space="preserve"> Provides helpful comments on University papers and exams</t>
  </si>
  <si>
    <t>Command on Communication and audibility</t>
  </si>
  <si>
    <t xml:space="preserve"> Motivates students for learning the subject</t>
  </si>
  <si>
    <t xml:space="preserve">Shares Reference and Study material </t>
  </si>
  <si>
    <t>Maintains Discipline and order of the Class</t>
  </si>
  <si>
    <t>Total(Average)</t>
  </si>
  <si>
    <t xml:space="preserve"> Subject Teacher                                                      Head of Department                                     Principal</t>
  </si>
  <si>
    <t xml:space="preserve"> Subject Teacher                       Head of Department                              Principal</t>
  </si>
  <si>
    <t>Mrs. S. P. Joshi                   Dr. (Mrs.) S. S. Chaudhari                      Dr.D.G.Borse</t>
  </si>
  <si>
    <t>Mrs. M. N. Deore                                                 Dr. (Mrs.) S. S. Chaudhari                          Dr.D.G.Borse</t>
  </si>
  <si>
    <t>SPM</t>
  </si>
  <si>
    <t>WT</t>
  </si>
  <si>
    <t>ECEB</t>
  </si>
  <si>
    <t xml:space="preserve"> Subject Teacher                                      Head of Department                                     Principal</t>
  </si>
  <si>
    <t>Mrs. V. A. Ingle                                 Dr. (Mrs.) S. S. Chaudhari                             Dr.D.G.Borse</t>
  </si>
  <si>
    <t xml:space="preserve"> Subject Teacher                                    Head of Department                                     Principal</t>
  </si>
  <si>
    <t>Mr. V. D. Bharati                             Dr. (Mrs.) S. S. Chaudhari                             Dr.D.G.Borse</t>
  </si>
  <si>
    <t>Mrs. S. A. Khot                                Dr. (Mrs.) S. S. Chaudhari                             Dr.D.G.Borse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</si>
</sst>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6" x14ac:knownFonts="1">
    <font>
      <sz val="10"/>
      <color rgb="FF000000"/>
      <name val="Arial"/>
    </font>
    <font>
      <b/>
      <sz val="18"/>
      <name val="Times New Roman"/>
    </font>
    <font>
      <sz val="10"/>
      <name val="Arial"/>
    </font>
    <font>
      <sz val="18"/>
      <name val="Times New Roman"/>
    </font>
    <font>
      <sz val="18"/>
      <color rgb="FF000000"/>
      <name val="Times New Roman"/>
    </font>
    <font>
      <b/>
      <sz val="16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2" fontId="2" fillId="0" borderId="1" xfId="0" applyNumberFormat="1" applyFont="1" applyBorder="1" applyAlignment="1"/>
    <xf numFmtId="165" fontId="2" fillId="0" borderId="1" xfId="0" applyNumberFormat="1" applyFont="1" applyBorder="1" applyAlignment="1"/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/>
    <xf numFmtId="2" fontId="3" fillId="0" borderId="3" xfId="0" applyNumberFormat="1" applyFont="1" applyBorder="1" applyAlignment="1">
      <alignment horizontal="center"/>
    </xf>
    <xf numFmtId="0" fontId="4" fillId="2" borderId="3" xfId="0" applyFont="1" applyFill="1" applyBorder="1" applyAlignment="1">
      <alignment wrapText="1"/>
    </xf>
    <xf numFmtId="0" fontId="3" fillId="0" borderId="3" xfId="0" applyFont="1" applyBorder="1" applyAlignment="1"/>
    <xf numFmtId="0" fontId="2" fillId="0" borderId="2" xfId="0" applyFont="1" applyBorder="1" applyAlignment="1"/>
    <xf numFmtId="0" fontId="1" fillId="0" borderId="3" xfId="0" applyFont="1" applyBorder="1" applyAlignment="1"/>
    <xf numFmtId="0" fontId="5" fillId="0" borderId="4" xfId="0" applyFont="1" applyBorder="1" applyAlignment="1"/>
    <xf numFmtId="0" fontId="5" fillId="0" borderId="0" xfId="0" applyFont="1" applyAlignment="1"/>
    <xf numFmtId="0" fontId="2" fillId="0" borderId="4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190500</xdr:rowOff>
    </xdr:from>
    <xdr:ext cx="1562100" cy="102870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190500</xdr:rowOff>
    </xdr:from>
    <xdr:ext cx="1562100" cy="102870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190500</xdr:rowOff>
    </xdr:from>
    <xdr:ext cx="1562100" cy="102870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190500</xdr:rowOff>
    </xdr:from>
    <xdr:ext cx="1562100" cy="102870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190500</xdr:rowOff>
    </xdr:from>
    <xdr:ext cx="1562100" cy="102870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32"/>
  <sheetViews>
    <sheetView tabSelected="1" workbookViewId="0">
      <selection activeCell="E12" sqref="E12"/>
    </sheetView>
  </sheetViews>
  <sheetFormatPr defaultColWidth="14.42578125" defaultRowHeight="15.75" customHeight="1" x14ac:dyDescent="0.2"/>
  <cols>
    <col min="1" max="1" width="16.42578125" customWidth="1"/>
    <col min="2" max="2" width="49.28515625" customWidth="1"/>
    <col min="3" max="3" width="18.42578125" customWidth="1"/>
    <col min="4" max="4" width="21.85546875" customWidth="1"/>
    <col min="5" max="5" width="26.5703125" customWidth="1"/>
  </cols>
  <sheetData>
    <row r="1" spans="1:5" ht="15.75" customHeight="1" x14ac:dyDescent="0.3">
      <c r="A1" s="20" t="s">
        <v>0</v>
      </c>
      <c r="B1" s="21"/>
      <c r="C1" s="21"/>
      <c r="D1" s="21"/>
      <c r="E1" s="21"/>
    </row>
    <row r="2" spans="1:5" ht="15.75" customHeight="1" x14ac:dyDescent="0.3">
      <c r="A2" s="20" t="s">
        <v>2</v>
      </c>
      <c r="B2" s="21"/>
      <c r="C2" s="21"/>
      <c r="D2" s="21"/>
      <c r="E2" s="21"/>
    </row>
    <row r="3" spans="1:5" ht="15.75" customHeight="1" x14ac:dyDescent="0.3">
      <c r="A3" s="20" t="s">
        <v>3</v>
      </c>
      <c r="B3" s="21"/>
      <c r="C3" s="21"/>
      <c r="D3" s="21"/>
      <c r="E3" s="21"/>
    </row>
    <row r="4" spans="1:5" ht="15.75" customHeight="1" x14ac:dyDescent="0.3">
      <c r="A4" s="20" t="s">
        <v>5</v>
      </c>
      <c r="B4" s="21"/>
      <c r="C4" s="21"/>
      <c r="D4" s="21"/>
      <c r="E4" s="21"/>
    </row>
    <row r="5" spans="1:5" ht="15.75" customHeight="1" x14ac:dyDescent="0.3">
      <c r="A5" s="20" t="s">
        <v>6</v>
      </c>
      <c r="B5" s="21"/>
      <c r="C5" s="21"/>
      <c r="D5" s="21"/>
      <c r="E5" s="21"/>
    </row>
    <row r="6" spans="1:5" ht="15.75" customHeight="1" x14ac:dyDescent="0.3">
      <c r="A6" s="20" t="s">
        <v>7</v>
      </c>
      <c r="B6" s="21"/>
      <c r="C6" s="21"/>
      <c r="D6" s="21"/>
      <c r="E6" s="21"/>
    </row>
    <row r="7" spans="1:5" ht="15.75" customHeight="1" x14ac:dyDescent="0.3">
      <c r="A7" s="1" t="s">
        <v>8</v>
      </c>
      <c r="B7" s="2" t="s">
        <v>10</v>
      </c>
      <c r="C7" s="3"/>
      <c r="D7" s="4"/>
      <c r="E7" s="5"/>
    </row>
    <row r="8" spans="1:5" ht="15.75" customHeight="1" x14ac:dyDescent="0.3">
      <c r="A8" s="6" t="s">
        <v>11</v>
      </c>
      <c r="B8" s="7" t="s">
        <v>12</v>
      </c>
      <c r="C8" s="8" t="s">
        <v>13</v>
      </c>
      <c r="D8" s="9" t="s">
        <v>14</v>
      </c>
      <c r="E8" s="5"/>
    </row>
    <row r="9" spans="1:5" ht="15.75" customHeight="1" x14ac:dyDescent="0.35">
      <c r="A9" s="10">
        <v>1</v>
      </c>
      <c r="B9" s="11" t="s">
        <v>15</v>
      </c>
      <c r="C9" s="12">
        <f ca="1">IFERROR(__xludf.DUMMYFUNCTION("importrange(""https://docs.google.com/spreadsheets/d/1tk66GqIsPxS8XSH9koAJLOJ17DYstISbjNOtUhuGg7o/edit#gid"",""Form Responses 1!b50"")"),2.88888888888888)</f>
        <v>2.88888888888888</v>
      </c>
      <c r="D9" s="12">
        <f t="shared" ref="D9:D19" ca="1" si="0">(C9*100)/3</f>
        <v>96.296296296296006</v>
      </c>
      <c r="E9" s="5"/>
    </row>
    <row r="10" spans="1:5" ht="15.75" customHeight="1" x14ac:dyDescent="0.35">
      <c r="A10" s="10">
        <v>2</v>
      </c>
      <c r="B10" s="13" t="s">
        <v>16</v>
      </c>
      <c r="C10" s="12">
        <f ca="1">IFERROR(__xludf.DUMMYFUNCTION("importrange(""https://docs.google.com/spreadsheets/d/1tk66GqIsPxS8XSH9koAJLOJ17DYstISbjNOtUhuGg7o/edit#gid"",""Form Responses 1!g50"")"),2.91111111111111)</f>
        <v>2.9111111111111101</v>
      </c>
      <c r="D10" s="12">
        <f t="shared" ca="1" si="0"/>
        <v>97.03703703703701</v>
      </c>
      <c r="E10" s="5"/>
    </row>
    <row r="11" spans="1:5" ht="15.75" customHeight="1" x14ac:dyDescent="0.35">
      <c r="A11" s="10">
        <v>3</v>
      </c>
      <c r="B11" s="11" t="s">
        <v>17</v>
      </c>
      <c r="C11" s="12">
        <f ca="1">IFERROR(__xludf.DUMMYFUNCTION("importrange(""https://docs.google.com/spreadsheets/d/1tk66GqIsPxS8XSH9koAJLOJ17DYstISbjNOtUhuGg7o/edit#gid"",""Form Responses 1!l50"")"),2.88888888888888)</f>
        <v>2.88888888888888</v>
      </c>
      <c r="D11" s="12">
        <f t="shared" ca="1" si="0"/>
        <v>96.296296296296006</v>
      </c>
      <c r="E11" s="5"/>
    </row>
    <row r="12" spans="1:5" ht="15.75" customHeight="1" x14ac:dyDescent="0.35">
      <c r="A12" s="10">
        <v>4</v>
      </c>
      <c r="B12" s="13" t="s">
        <v>18</v>
      </c>
      <c r="C12" s="12">
        <f ca="1">IFERROR(__xludf.DUMMYFUNCTION("importrange(""https://docs.google.com/spreadsheets/d/1tk66GqIsPxS8XSH9koAJLOJ17DYstISbjNOtUhuGg7o/edit#gid"",""Form Responses 1!q50"")"),2.93333333333333)</f>
        <v>2.93333333333333</v>
      </c>
      <c r="D12" s="12">
        <f t="shared" ca="1" si="0"/>
        <v>97.777777777777672</v>
      </c>
      <c r="E12" s="5"/>
    </row>
    <row r="13" spans="1:5" ht="15.75" customHeight="1" x14ac:dyDescent="0.35">
      <c r="A13" s="10">
        <v>5</v>
      </c>
      <c r="B13" s="13" t="s">
        <v>19</v>
      </c>
      <c r="C13" s="12">
        <f ca="1">IFERROR(__xludf.DUMMYFUNCTION("importrange(""https://docs.google.com/spreadsheets/d/1tk66GqIsPxS8XSH9koAJLOJ17DYstISbjNOtUhuGg7o/edit#gid"",""Form Responses 1!v50"")"),2.84444444444444)</f>
        <v>2.8444444444444401</v>
      </c>
      <c r="D13" s="12">
        <f t="shared" ca="1" si="0"/>
        <v>94.814814814814667</v>
      </c>
      <c r="E13" s="5"/>
    </row>
    <row r="14" spans="1:5" ht="15.75" customHeight="1" x14ac:dyDescent="0.35">
      <c r="A14" s="10">
        <v>6</v>
      </c>
      <c r="B14" s="13" t="s">
        <v>20</v>
      </c>
      <c r="C14" s="12">
        <f ca="1">IFERROR(__xludf.DUMMYFUNCTION("importrange(""https://docs.google.com/spreadsheets/d/1tk66GqIsPxS8XSH9koAJLOJ17DYstISbjNOtUhuGg7o/edit#gid"",""Form Responses 1!aa50"")"),2.84444444444444)</f>
        <v>2.8444444444444401</v>
      </c>
      <c r="D14" s="12">
        <f t="shared" ca="1" si="0"/>
        <v>94.814814814814667</v>
      </c>
      <c r="E14" s="5"/>
    </row>
    <row r="15" spans="1:5" ht="15.75" customHeight="1" x14ac:dyDescent="0.35">
      <c r="A15" s="10">
        <v>7</v>
      </c>
      <c r="B15" s="13" t="s">
        <v>21</v>
      </c>
      <c r="C15" s="12">
        <f ca="1">IFERROR(__xludf.DUMMYFUNCTION("importrange(""https://docs.google.com/spreadsheets/d/1tk66GqIsPxS8XSH9koAJLOJ17DYstISbjNOtUhuGg7o/edit#gid"",""Form Responses 1!af50"")"),2.82222222222222)</f>
        <v>2.8222222222222202</v>
      </c>
      <c r="D15" s="12">
        <f t="shared" ca="1" si="0"/>
        <v>94.074074074074005</v>
      </c>
      <c r="E15" s="5"/>
    </row>
    <row r="16" spans="1:5" ht="15.75" customHeight="1" x14ac:dyDescent="0.35">
      <c r="A16" s="10">
        <v>8</v>
      </c>
      <c r="B16" s="13" t="s">
        <v>22</v>
      </c>
      <c r="C16" s="12">
        <f ca="1">IFERROR(__xludf.DUMMYFUNCTION("importrange(""https://docs.google.com/spreadsheets/d/1tk66GqIsPxS8XSH9koAJLOJ17DYstISbjNOtUhuGg7o/edit#gid"",""Form Responses 1!ak50"")"),2.84444444444444)</f>
        <v>2.8444444444444401</v>
      </c>
      <c r="D16" s="12">
        <f t="shared" ca="1" si="0"/>
        <v>94.814814814814667</v>
      </c>
      <c r="E16" s="5"/>
    </row>
    <row r="17" spans="1:7" ht="15.75" customHeight="1" x14ac:dyDescent="0.35">
      <c r="A17" s="10">
        <v>9</v>
      </c>
      <c r="B17" s="14" t="s">
        <v>23</v>
      </c>
      <c r="C17" s="12">
        <f ca="1">IFERROR(__xludf.DUMMYFUNCTION("importrange(""https://docs.google.com/spreadsheets/d/1tk66GqIsPxS8XSH9koAJLOJ17DYstISbjNOtUhuGg7o/edit#gid"",""Form Responses 1!ap50"")"),2.88888888888888)</f>
        <v>2.88888888888888</v>
      </c>
      <c r="D17" s="12">
        <f t="shared" ca="1" si="0"/>
        <v>96.296296296296006</v>
      </c>
      <c r="E17" s="5"/>
    </row>
    <row r="18" spans="1:7" ht="15.75" customHeight="1" x14ac:dyDescent="0.35">
      <c r="A18" s="10">
        <v>10</v>
      </c>
      <c r="B18" s="13" t="s">
        <v>24</v>
      </c>
      <c r="C18" s="12">
        <f ca="1">IFERROR(__xludf.DUMMYFUNCTION("importrange(""https://docs.google.com/spreadsheets/d/1tk66GqIsPxS8XSH9koAJLOJ17DYstISbjNOtUhuGg7o/edit#gid"",""Form Responses 1!au50"")"),2.91111111111111)</f>
        <v>2.9111111111111101</v>
      </c>
      <c r="D18" s="12">
        <f t="shared" ca="1" si="0"/>
        <v>97.03703703703701</v>
      </c>
      <c r="E18" s="5"/>
    </row>
    <row r="19" spans="1:7" ht="15.75" customHeight="1" x14ac:dyDescent="0.3">
      <c r="A19" s="15"/>
      <c r="B19" s="16" t="s">
        <v>25</v>
      </c>
      <c r="C19" s="8">
        <f ca="1">SUM(C9:C18)/10</f>
        <v>2.8777777777777733</v>
      </c>
      <c r="D19" s="8">
        <f t="shared" ca="1" si="0"/>
        <v>95.925925925925768</v>
      </c>
      <c r="E19" s="5"/>
    </row>
    <row r="20" spans="1:7" ht="15.75" customHeight="1" x14ac:dyDescent="0.2">
      <c r="A20" s="5"/>
      <c r="B20" s="5"/>
      <c r="C20" s="5"/>
      <c r="D20" s="5"/>
      <c r="E20" s="5"/>
    </row>
    <row r="21" spans="1:7" ht="15.75" customHeight="1" x14ac:dyDescent="0.2">
      <c r="A21" s="5"/>
      <c r="B21" s="5"/>
      <c r="C21" s="5"/>
      <c r="D21" s="5"/>
      <c r="E21" s="5"/>
    </row>
    <row r="22" spans="1:7" ht="15.75" customHeight="1" x14ac:dyDescent="0.2">
      <c r="A22" s="5"/>
      <c r="B22" s="5"/>
      <c r="C22" s="5"/>
      <c r="D22" s="5"/>
      <c r="E22" s="5"/>
    </row>
    <row r="23" spans="1:7" ht="15.75" customHeight="1" x14ac:dyDescent="0.2">
      <c r="A23" s="5"/>
      <c r="B23" s="5"/>
      <c r="C23" s="5"/>
      <c r="D23" s="5"/>
      <c r="E23" s="5"/>
    </row>
    <row r="24" spans="1:7" ht="12.75" x14ac:dyDescent="0.2">
      <c r="A24" s="5"/>
      <c r="B24" s="5"/>
      <c r="C24" s="5"/>
      <c r="D24" s="5"/>
      <c r="E24" s="5"/>
    </row>
    <row r="25" spans="1:7" ht="12.75" x14ac:dyDescent="0.2">
      <c r="A25" s="5"/>
      <c r="B25" s="5"/>
      <c r="C25" s="5"/>
      <c r="D25" s="5"/>
      <c r="E25" s="5"/>
    </row>
    <row r="26" spans="1:7" ht="12.75" x14ac:dyDescent="0.2">
      <c r="A26" s="5"/>
      <c r="B26" s="5"/>
      <c r="C26" s="5"/>
      <c r="D26" s="5"/>
      <c r="E26" s="5"/>
    </row>
    <row r="27" spans="1:7" ht="12.75" x14ac:dyDescent="0.2">
      <c r="A27" s="5"/>
      <c r="B27" s="5"/>
      <c r="C27" s="5"/>
      <c r="D27" s="5"/>
      <c r="E27" s="5"/>
    </row>
    <row r="28" spans="1:7" ht="12.75" x14ac:dyDescent="0.2">
      <c r="A28" s="5"/>
      <c r="B28" s="5"/>
      <c r="C28" s="5"/>
      <c r="D28" s="5"/>
      <c r="E28" s="5"/>
    </row>
    <row r="29" spans="1:7" ht="20.25" x14ac:dyDescent="0.3">
      <c r="A29" s="18" t="s">
        <v>27</v>
      </c>
      <c r="B29" s="18"/>
      <c r="C29" s="18"/>
      <c r="D29" s="18"/>
      <c r="E29" s="18"/>
      <c r="F29" s="18"/>
      <c r="G29" s="17"/>
    </row>
    <row r="30" spans="1:7" ht="20.25" x14ac:dyDescent="0.3">
      <c r="A30" s="18" t="s">
        <v>28</v>
      </c>
      <c r="B30" s="18"/>
      <c r="C30" s="18"/>
      <c r="D30" s="18"/>
      <c r="E30" s="18"/>
      <c r="F30" s="18"/>
      <c r="G30" s="18"/>
    </row>
    <row r="32" spans="1:7" ht="20.25" x14ac:dyDescent="0.3">
      <c r="G32" s="17"/>
    </row>
  </sheetData>
  <mergeCells count="6">
    <mergeCell ref="A1:E1"/>
    <mergeCell ref="A3:E3"/>
    <mergeCell ref="A4:E4"/>
    <mergeCell ref="A5:E5"/>
    <mergeCell ref="A6:E6"/>
    <mergeCell ref="A2:E2"/>
  </mergeCells>
  <printOptions horizontalCentered="1"/>
  <pageMargins left="0.7" right="4.9507284643311812E-2" top="0.75" bottom="0.75" header="0" footer="0"/>
  <pageSetup paperSize="9" pageOrder="overThenDown" orientation="portrait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28"/>
  <sheetViews>
    <sheetView workbookViewId="0"/>
  </sheetViews>
  <sheetFormatPr defaultColWidth="14.42578125" defaultRowHeight="15.75" customHeight="1" x14ac:dyDescent="0.2"/>
  <cols>
    <col min="2" max="2" width="62" customWidth="1"/>
    <col min="3" max="3" width="17.42578125" customWidth="1"/>
    <col min="4" max="4" width="20.42578125" customWidth="1"/>
    <col min="5" max="5" width="26.5703125" customWidth="1"/>
  </cols>
  <sheetData>
    <row r="1" spans="1:5" ht="15.75" customHeight="1" x14ac:dyDescent="0.3">
      <c r="A1" s="20" t="s">
        <v>1</v>
      </c>
      <c r="B1" s="21"/>
      <c r="C1" s="21"/>
      <c r="D1" s="21"/>
      <c r="E1" s="21"/>
    </row>
    <row r="2" spans="1:5" ht="15.75" customHeight="1" x14ac:dyDescent="0.3">
      <c r="A2" s="20" t="s">
        <v>4</v>
      </c>
      <c r="B2" s="21"/>
      <c r="C2" s="21"/>
      <c r="D2" s="21"/>
      <c r="E2" s="21"/>
    </row>
    <row r="3" spans="1:5" ht="15.75" customHeight="1" x14ac:dyDescent="0.3">
      <c r="A3" s="20" t="s">
        <v>3</v>
      </c>
      <c r="B3" s="21"/>
      <c r="C3" s="21"/>
      <c r="D3" s="21"/>
      <c r="E3" s="21"/>
    </row>
    <row r="4" spans="1:5" ht="15.75" customHeight="1" x14ac:dyDescent="0.3">
      <c r="A4" s="20" t="s">
        <v>5</v>
      </c>
      <c r="B4" s="21"/>
      <c r="C4" s="21"/>
      <c r="D4" s="21"/>
      <c r="E4" s="21"/>
    </row>
    <row r="5" spans="1:5" ht="15.75" customHeight="1" x14ac:dyDescent="0.3">
      <c r="A5" s="20" t="s">
        <v>6</v>
      </c>
      <c r="B5" s="21"/>
      <c r="C5" s="21"/>
      <c r="D5" s="21"/>
      <c r="E5" s="21"/>
    </row>
    <row r="6" spans="1:5" ht="15.75" customHeight="1" x14ac:dyDescent="0.3">
      <c r="A6" s="20" t="s">
        <v>7</v>
      </c>
      <c r="B6" s="21"/>
      <c r="C6" s="21"/>
      <c r="D6" s="21"/>
      <c r="E6" s="21"/>
    </row>
    <row r="7" spans="1:5" ht="15.75" customHeight="1" x14ac:dyDescent="0.3">
      <c r="A7" s="1" t="s">
        <v>8</v>
      </c>
      <c r="B7" s="2" t="s">
        <v>9</v>
      </c>
      <c r="C7" s="3"/>
      <c r="D7" s="4"/>
      <c r="E7" s="5"/>
    </row>
    <row r="8" spans="1:5" ht="15.75" customHeight="1" x14ac:dyDescent="0.3">
      <c r="A8" s="6" t="s">
        <v>11</v>
      </c>
      <c r="B8" s="7" t="s">
        <v>12</v>
      </c>
      <c r="C8" s="8" t="s">
        <v>13</v>
      </c>
      <c r="D8" s="9" t="s">
        <v>14</v>
      </c>
      <c r="E8" s="5"/>
    </row>
    <row r="9" spans="1:5" ht="15.75" customHeight="1" x14ac:dyDescent="0.35">
      <c r="A9" s="10">
        <v>1</v>
      </c>
      <c r="B9" s="11" t="s">
        <v>15</v>
      </c>
      <c r="C9" s="12">
        <f ca="1">IFERROR(__xludf.DUMMYFUNCTION("importrange(""https://docs.google.com/spreadsheets/d/1tk66GqIsPxS8XSH9koAJLOJ17DYstISbjNOtUhuGg7o/edit#gid"",""Form Responses 1!c50"")"),2.57777777777777)</f>
        <v>2.57777777777777</v>
      </c>
      <c r="D9" s="12">
        <f t="shared" ref="D9:D19" ca="1" si="0">(C9*100)/3</f>
        <v>85.925925925925654</v>
      </c>
      <c r="E9" s="5"/>
    </row>
    <row r="10" spans="1:5" ht="15.75" customHeight="1" x14ac:dyDescent="0.35">
      <c r="A10" s="10">
        <v>2</v>
      </c>
      <c r="B10" s="11" t="s">
        <v>16</v>
      </c>
      <c r="C10" s="12">
        <f ca="1">IFERROR(__xludf.DUMMYFUNCTION("importrange(""https://docs.google.com/spreadsheets/d/1tk66GqIsPxS8XSH9koAJLOJ17DYstISbjNOtUhuGg7o/edit#gid"",""Form Responses 1!h50"")"),2.82222222222222)</f>
        <v>2.8222222222222202</v>
      </c>
      <c r="D10" s="12">
        <f t="shared" ca="1" si="0"/>
        <v>94.074074074074005</v>
      </c>
      <c r="E10" s="5"/>
    </row>
    <row r="11" spans="1:5" ht="15.75" customHeight="1" x14ac:dyDescent="0.35">
      <c r="A11" s="10">
        <v>3</v>
      </c>
      <c r="B11" s="11" t="s">
        <v>17</v>
      </c>
      <c r="C11" s="12">
        <f ca="1">IFERROR(__xludf.DUMMYFUNCTION("importrange(""https://docs.google.com/spreadsheets/d/1tk66GqIsPxS8XSH9koAJLOJ17DYstISbjNOtUhuGg7o/edit#gid"",""Form Responses 1!m50"")"),2.75555555555555)</f>
        <v>2.7555555555555502</v>
      </c>
      <c r="D11" s="12">
        <f t="shared" ca="1" si="0"/>
        <v>91.851851851851677</v>
      </c>
      <c r="E11" s="5"/>
    </row>
    <row r="12" spans="1:5" ht="15.75" customHeight="1" x14ac:dyDescent="0.35">
      <c r="A12" s="10">
        <v>4</v>
      </c>
      <c r="B12" s="13" t="s">
        <v>18</v>
      </c>
      <c r="C12" s="12">
        <f ca="1">IFERROR(__xludf.DUMMYFUNCTION("importrange(""https://docs.google.com/spreadsheets/d/1tk66GqIsPxS8XSH9koAJLOJ17DYstISbjNOtUhuGg7o/edit#gid"",""Form Responses 1!r50"")"),2.73333333333333)</f>
        <v>2.7333333333333298</v>
      </c>
      <c r="D12" s="12">
        <f t="shared" ca="1" si="0"/>
        <v>91.111111111110986</v>
      </c>
      <c r="E12" s="5"/>
    </row>
    <row r="13" spans="1:5" ht="15.75" customHeight="1" x14ac:dyDescent="0.35">
      <c r="A13" s="10">
        <v>5</v>
      </c>
      <c r="B13" s="13" t="s">
        <v>19</v>
      </c>
      <c r="C13" s="12">
        <f ca="1">IFERROR(__xludf.DUMMYFUNCTION("importrange(""https://docs.google.com/spreadsheets/d/1tk66GqIsPxS8XSH9koAJLOJ17DYstISbjNOtUhuGg7o/edit#gid"",""Form Responses 1!w50"")"),2.57777777777777)</f>
        <v>2.57777777777777</v>
      </c>
      <c r="D13" s="12">
        <f t="shared" ca="1" si="0"/>
        <v>85.925925925925654</v>
      </c>
      <c r="E13" s="5"/>
    </row>
    <row r="14" spans="1:5" ht="15.75" customHeight="1" x14ac:dyDescent="0.35">
      <c r="A14" s="10">
        <v>6</v>
      </c>
      <c r="B14" s="13" t="s">
        <v>20</v>
      </c>
      <c r="C14" s="12">
        <f ca="1">IFERROR(__xludf.DUMMYFUNCTION("importrange(""https://docs.google.com/spreadsheets/d/1tk66GqIsPxS8XSH9koAJLOJ17DYstISbjNOtUhuGg7o/edit#gid"",""Form Responses 1!ab50"")"),2.73333333333333)</f>
        <v>2.7333333333333298</v>
      </c>
      <c r="D14" s="12">
        <f t="shared" ca="1" si="0"/>
        <v>91.111111111110986</v>
      </c>
      <c r="E14" s="5"/>
    </row>
    <row r="15" spans="1:5" ht="15.75" customHeight="1" x14ac:dyDescent="0.35">
      <c r="A15" s="10">
        <v>7</v>
      </c>
      <c r="B15" s="13" t="s">
        <v>21</v>
      </c>
      <c r="C15" s="12">
        <f ca="1">IFERROR(__xludf.DUMMYFUNCTION("importrange(""https://docs.google.com/spreadsheets/d/1tk66GqIsPxS8XSH9koAJLOJ17DYstISbjNOtUhuGg7o/edit#gid"",""Form Responses 1!ag50"")"),2.46666666666666)</f>
        <v>2.4666666666666601</v>
      </c>
      <c r="D15" s="12">
        <f t="shared" ca="1" si="0"/>
        <v>82.222222222222001</v>
      </c>
      <c r="E15" s="5"/>
    </row>
    <row r="16" spans="1:5" ht="15.75" customHeight="1" x14ac:dyDescent="0.35">
      <c r="A16" s="10">
        <v>8</v>
      </c>
      <c r="B16" s="13" t="s">
        <v>22</v>
      </c>
      <c r="C16" s="12">
        <f ca="1">IFERROR(__xludf.DUMMYFUNCTION("importrange(""https://docs.google.com/spreadsheets/d/1tk66GqIsPxS8XSH9koAJLOJ17DYstISbjNOtUhuGg7o/edit#gid"",""Form Responses 1!al50"")"),2.68888888888888)</f>
        <v>2.6888888888888798</v>
      </c>
      <c r="D16" s="12">
        <f t="shared" ca="1" si="0"/>
        <v>89.629629629629335</v>
      </c>
      <c r="E16" s="5"/>
    </row>
    <row r="17" spans="1:5" ht="15.75" customHeight="1" x14ac:dyDescent="0.35">
      <c r="A17" s="10">
        <v>9</v>
      </c>
      <c r="B17" s="14" t="s">
        <v>23</v>
      </c>
      <c r="C17" s="12">
        <f ca="1">IFERROR(__xludf.DUMMYFUNCTION("importrange(""https://docs.google.com/spreadsheets/d/1tk66GqIsPxS8XSH9koAJLOJ17DYstISbjNOtUhuGg7o/edit#gid"",""Form Responses 1!aq50"")"),2.71111111111111)</f>
        <v>2.7111111111111099</v>
      </c>
      <c r="D17" s="12">
        <f t="shared" ca="1" si="0"/>
        <v>90.370370370370324</v>
      </c>
      <c r="E17" s="5"/>
    </row>
    <row r="18" spans="1:5" ht="15.75" customHeight="1" x14ac:dyDescent="0.35">
      <c r="A18" s="10">
        <v>10</v>
      </c>
      <c r="B18" s="13" t="s">
        <v>24</v>
      </c>
      <c r="C18" s="12">
        <f ca="1">IFERROR(__xludf.DUMMYFUNCTION("importrange(""https://docs.google.com/spreadsheets/d/1tk66GqIsPxS8XSH9koAJLOJ17DYstISbjNOtUhuGg7o/edit#gid"",""Form Responses 1!av50"")"),2.64444444444444)</f>
        <v>2.6444444444444399</v>
      </c>
      <c r="D18" s="12">
        <f t="shared" ca="1" si="0"/>
        <v>88.148148148147996</v>
      </c>
      <c r="E18" s="5"/>
    </row>
    <row r="19" spans="1:5" ht="15.75" customHeight="1" x14ac:dyDescent="0.3">
      <c r="A19" s="15"/>
      <c r="B19" s="16" t="s">
        <v>25</v>
      </c>
      <c r="C19" s="8">
        <f ca="1">SUM(C9:C18)/10</f>
        <v>2.6711111111111059</v>
      </c>
      <c r="D19" s="8">
        <f t="shared" ca="1" si="0"/>
        <v>89.037037037036853</v>
      </c>
      <c r="E19" s="5"/>
    </row>
    <row r="20" spans="1:5" ht="15.75" customHeight="1" x14ac:dyDescent="0.2">
      <c r="A20" s="5"/>
      <c r="B20" s="5"/>
      <c r="C20" s="5"/>
      <c r="D20" s="5"/>
      <c r="E20" s="5"/>
    </row>
    <row r="21" spans="1:5" ht="15.75" customHeight="1" x14ac:dyDescent="0.2">
      <c r="A21" s="5"/>
      <c r="B21" s="5"/>
      <c r="C21" s="5"/>
      <c r="D21" s="5"/>
      <c r="E21" s="5"/>
    </row>
    <row r="22" spans="1:5" ht="15.75" customHeight="1" x14ac:dyDescent="0.2">
      <c r="A22" s="5"/>
      <c r="B22" s="5"/>
      <c r="C22" s="5"/>
      <c r="D22" s="5"/>
      <c r="E22" s="5"/>
    </row>
    <row r="23" spans="1:5" ht="15.75" customHeight="1" x14ac:dyDescent="0.2">
      <c r="A23" s="5"/>
      <c r="B23" s="5"/>
      <c r="C23" s="5"/>
      <c r="D23" s="5"/>
      <c r="E23" s="5"/>
    </row>
    <row r="24" spans="1:5" ht="12.75" x14ac:dyDescent="0.2">
      <c r="A24" s="5"/>
      <c r="B24" s="5"/>
      <c r="C24" s="5"/>
      <c r="D24" s="5"/>
      <c r="E24" s="5"/>
    </row>
    <row r="25" spans="1:5" ht="12.75" x14ac:dyDescent="0.2">
      <c r="A25" s="5"/>
      <c r="B25" s="5"/>
      <c r="C25" s="5"/>
      <c r="D25" s="5"/>
      <c r="E25" s="5"/>
    </row>
    <row r="26" spans="1:5" ht="12.75" x14ac:dyDescent="0.2">
      <c r="A26" s="5"/>
      <c r="B26" s="5"/>
      <c r="C26" s="5"/>
      <c r="D26" s="5"/>
      <c r="E26" s="5"/>
    </row>
    <row r="27" spans="1:5" ht="20.25" x14ac:dyDescent="0.3">
      <c r="A27" s="17" t="s">
        <v>26</v>
      </c>
      <c r="B27" s="19"/>
      <c r="C27" s="19"/>
      <c r="D27" s="19"/>
      <c r="E27" s="19"/>
    </row>
    <row r="28" spans="1:5" ht="20.25" x14ac:dyDescent="0.3">
      <c r="A28" s="17" t="s">
        <v>29</v>
      </c>
      <c r="B28" s="19"/>
      <c r="C28" s="19"/>
      <c r="D28" s="19"/>
      <c r="E28" s="19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80449337545381694" right="4.9507284643311812E-2" top="0.75" bottom="0.75" header="0" footer="0"/>
  <pageSetup paperSize="9" fitToHeight="0" pageOrder="overThenDown" orientation="portrait" cellComments="atEnd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28"/>
  <sheetViews>
    <sheetView workbookViewId="0"/>
  </sheetViews>
  <sheetFormatPr defaultColWidth="14.42578125" defaultRowHeight="15.75" customHeight="1" x14ac:dyDescent="0.2"/>
  <cols>
    <col min="2" max="2" width="58.42578125" customWidth="1"/>
    <col min="3" max="3" width="17.42578125" customWidth="1"/>
    <col min="4" max="4" width="20.42578125" customWidth="1"/>
    <col min="5" max="5" width="26.5703125" customWidth="1"/>
  </cols>
  <sheetData>
    <row r="1" spans="1:5" ht="15.75" customHeight="1" x14ac:dyDescent="0.3">
      <c r="A1" s="20" t="s">
        <v>1</v>
      </c>
      <c r="B1" s="21"/>
      <c r="C1" s="21"/>
      <c r="D1" s="21"/>
      <c r="E1" s="21"/>
    </row>
    <row r="2" spans="1:5" ht="15.75" customHeight="1" x14ac:dyDescent="0.3">
      <c r="A2" s="20" t="s">
        <v>4</v>
      </c>
      <c r="B2" s="21"/>
      <c r="C2" s="21"/>
      <c r="D2" s="21"/>
      <c r="E2" s="21"/>
    </row>
    <row r="3" spans="1:5" ht="15.75" customHeight="1" x14ac:dyDescent="0.3">
      <c r="A3" s="20" t="s">
        <v>3</v>
      </c>
      <c r="B3" s="21"/>
      <c r="C3" s="21"/>
      <c r="D3" s="21"/>
      <c r="E3" s="21"/>
    </row>
    <row r="4" spans="1:5" ht="15.75" customHeight="1" x14ac:dyDescent="0.3">
      <c r="A4" s="20" t="s">
        <v>5</v>
      </c>
      <c r="B4" s="21"/>
      <c r="C4" s="21"/>
      <c r="D4" s="21"/>
      <c r="E4" s="21"/>
    </row>
    <row r="5" spans="1:5" ht="15.75" customHeight="1" x14ac:dyDescent="0.3">
      <c r="A5" s="20" t="s">
        <v>6</v>
      </c>
      <c r="B5" s="21"/>
      <c r="C5" s="21"/>
      <c r="D5" s="21"/>
      <c r="E5" s="21"/>
    </row>
    <row r="6" spans="1:5" ht="15.75" customHeight="1" x14ac:dyDescent="0.3">
      <c r="A6" s="20" t="s">
        <v>7</v>
      </c>
      <c r="B6" s="21"/>
      <c r="C6" s="21"/>
      <c r="D6" s="21"/>
      <c r="E6" s="21"/>
    </row>
    <row r="7" spans="1:5" ht="15.75" customHeight="1" x14ac:dyDescent="0.3">
      <c r="A7" s="1" t="s">
        <v>8</v>
      </c>
      <c r="B7" s="2" t="s">
        <v>30</v>
      </c>
      <c r="C7" s="3"/>
      <c r="D7" s="4"/>
      <c r="E7" s="5"/>
    </row>
    <row r="8" spans="1:5" ht="15.75" customHeight="1" x14ac:dyDescent="0.3">
      <c r="A8" s="6" t="s">
        <v>11</v>
      </c>
      <c r="B8" s="7" t="s">
        <v>12</v>
      </c>
      <c r="C8" s="8" t="s">
        <v>13</v>
      </c>
      <c r="D8" s="9" t="s">
        <v>14</v>
      </c>
      <c r="E8" s="5"/>
    </row>
    <row r="9" spans="1:5" ht="15.75" customHeight="1" x14ac:dyDescent="0.35">
      <c r="A9" s="10">
        <v>1</v>
      </c>
      <c r="B9" s="11" t="s">
        <v>15</v>
      </c>
      <c r="C9" s="12">
        <f ca="1">IFERROR(__xludf.DUMMYFUNCTION("importrange(""https://docs.google.com/spreadsheets/d/1tk66GqIsPxS8XSH9koAJLOJ17DYstISbjNOtUhuGg7o/edit#gid"",""Form Responses 1!d50"")"),2.44444444444444)</f>
        <v>2.4444444444444402</v>
      </c>
      <c r="D9" s="12">
        <f t="shared" ref="D9:D19" ca="1" si="0">(C9*100)/3</f>
        <v>81.481481481481339</v>
      </c>
      <c r="E9" s="5"/>
    </row>
    <row r="10" spans="1:5" ht="15.75" customHeight="1" x14ac:dyDescent="0.35">
      <c r="A10" s="10">
        <v>2</v>
      </c>
      <c r="B10" s="11" t="s">
        <v>16</v>
      </c>
      <c r="C10" s="12">
        <f ca="1">IFERROR(__xludf.DUMMYFUNCTION("importrange(""https://docs.google.com/spreadsheets/d/1tk66GqIsPxS8XSH9koAJLOJ17DYstISbjNOtUhuGg7o/edit#gid"",""Form Responses 1!i50"")"),2.77777777777777)</f>
        <v>2.7777777777777701</v>
      </c>
      <c r="D10" s="12">
        <f t="shared" ca="1" si="0"/>
        <v>92.592592592592339</v>
      </c>
      <c r="E10" s="5"/>
    </row>
    <row r="11" spans="1:5" ht="15.75" customHeight="1" x14ac:dyDescent="0.35">
      <c r="A11" s="10">
        <v>3</v>
      </c>
      <c r="B11" s="11" t="s">
        <v>17</v>
      </c>
      <c r="C11" s="12">
        <f ca="1">IFERROR(__xludf.DUMMYFUNCTION("importrange(""https://docs.google.com/spreadsheets/d/1tk66GqIsPxS8XSH9koAJLOJ17DYstISbjNOtUhuGg7o/edit#gid"",""Form Responses 1!n50"")"),2.64444444444444)</f>
        <v>2.6444444444444399</v>
      </c>
      <c r="D11" s="12">
        <f t="shared" ca="1" si="0"/>
        <v>88.148148148147996</v>
      </c>
      <c r="E11" s="5"/>
    </row>
    <row r="12" spans="1:5" ht="15.75" customHeight="1" x14ac:dyDescent="0.35">
      <c r="A12" s="10">
        <v>4</v>
      </c>
      <c r="B12" s="13" t="s">
        <v>18</v>
      </c>
      <c r="C12" s="12">
        <f ca="1">IFERROR(__xludf.DUMMYFUNCTION("importrange(""https://docs.google.com/spreadsheets/d/1tk66GqIsPxS8XSH9koAJLOJ17DYstISbjNOtUhuGg7o/edit#gid"",""Form Responses 1!s50"")"),2.62222222222222)</f>
        <v>2.62222222222222</v>
      </c>
      <c r="D12" s="12">
        <f t="shared" ca="1" si="0"/>
        <v>87.407407407407334</v>
      </c>
      <c r="E12" s="5"/>
    </row>
    <row r="13" spans="1:5" ht="15.75" customHeight="1" x14ac:dyDescent="0.35">
      <c r="A13" s="10">
        <v>5</v>
      </c>
      <c r="B13" s="13" t="s">
        <v>19</v>
      </c>
      <c r="C13" s="12">
        <f ca="1">IFERROR(__xludf.DUMMYFUNCTION("importrange(""https://docs.google.com/spreadsheets/d/1tk66GqIsPxS8XSH9koAJLOJ17DYstISbjNOtUhuGg7o/edit#gid"",""Form Responses 1!x50"")"),2.55555555555555)</f>
        <v>2.55555555555555</v>
      </c>
      <c r="D13" s="12">
        <f t="shared" ca="1" si="0"/>
        <v>85.185185185185006</v>
      </c>
      <c r="E13" s="5"/>
    </row>
    <row r="14" spans="1:5" ht="15.75" customHeight="1" x14ac:dyDescent="0.35">
      <c r="A14" s="10">
        <v>6</v>
      </c>
      <c r="B14" s="13" t="s">
        <v>20</v>
      </c>
      <c r="C14" s="12">
        <f ca="1">IFERROR(__xludf.DUMMYFUNCTION("importrange(""https://docs.google.com/spreadsheets/d/1tk66GqIsPxS8XSH9koAJLOJ17DYstISbjNOtUhuGg7o/edit#gid"",""Form Responses 1!ac50"")"),2.6)</f>
        <v>2.6</v>
      </c>
      <c r="D14" s="12">
        <f t="shared" ca="1" si="0"/>
        <v>86.666666666666671</v>
      </c>
      <c r="E14" s="5"/>
    </row>
    <row r="15" spans="1:5" ht="15.75" customHeight="1" x14ac:dyDescent="0.35">
      <c r="A15" s="10">
        <v>7</v>
      </c>
      <c r="B15" s="13" t="s">
        <v>21</v>
      </c>
      <c r="C15" s="12">
        <f ca="1">IFERROR(__xludf.DUMMYFUNCTION("importrange(""https://docs.google.com/spreadsheets/d/1tk66GqIsPxS8XSH9koAJLOJ17DYstISbjNOtUhuGg7o/edit#gid"",""Form Responses 1!ah50"")"),2.42222222222222)</f>
        <v>2.4222222222222198</v>
      </c>
      <c r="D15" s="12">
        <f t="shared" ca="1" si="0"/>
        <v>80.740740740740662</v>
      </c>
      <c r="E15" s="5"/>
    </row>
    <row r="16" spans="1:5" ht="15.75" customHeight="1" x14ac:dyDescent="0.35">
      <c r="A16" s="10">
        <v>8</v>
      </c>
      <c r="B16" s="13" t="s">
        <v>22</v>
      </c>
      <c r="C16" s="12">
        <f ca="1">IFERROR(__xludf.DUMMYFUNCTION("importrange(""https://docs.google.com/spreadsheets/d/1tk66GqIsPxS8XSH9koAJLOJ17DYstISbjNOtUhuGg7o/edit#gid"",""Form Responses 1!am50"")"),2.51111111111111)</f>
        <v>2.5111111111111102</v>
      </c>
      <c r="D16" s="12">
        <f t="shared" ca="1" si="0"/>
        <v>83.703703703703681</v>
      </c>
      <c r="E16" s="5"/>
    </row>
    <row r="17" spans="1:5" ht="15.75" customHeight="1" x14ac:dyDescent="0.35">
      <c r="A17" s="10">
        <v>9</v>
      </c>
      <c r="B17" s="14" t="s">
        <v>23</v>
      </c>
      <c r="C17" s="12">
        <f ca="1">IFERROR(__xludf.DUMMYFUNCTION("importrange(""https://docs.google.com/spreadsheets/d/1tk66GqIsPxS8XSH9koAJLOJ17DYstISbjNOtUhuGg7o/edit#gid"",""Form Responses 1!ar50"")"),2.6)</f>
        <v>2.6</v>
      </c>
      <c r="D17" s="12">
        <f t="shared" ca="1" si="0"/>
        <v>86.666666666666671</v>
      </c>
      <c r="E17" s="5"/>
    </row>
    <row r="18" spans="1:5" ht="15.75" customHeight="1" x14ac:dyDescent="0.35">
      <c r="A18" s="10">
        <v>10</v>
      </c>
      <c r="B18" s="13" t="s">
        <v>24</v>
      </c>
      <c r="C18" s="12">
        <f ca="1">IFERROR(__xludf.DUMMYFUNCTION("importrange(""https://docs.google.com/spreadsheets/d/1tk66GqIsPxS8XSH9koAJLOJ17DYstISbjNOtUhuGg7o/edit#gid"",""Form Responses 1!aw50"")"),2.55555555555555)</f>
        <v>2.55555555555555</v>
      </c>
      <c r="D18" s="12">
        <f t="shared" ca="1" si="0"/>
        <v>85.185185185185006</v>
      </c>
      <c r="E18" s="5"/>
    </row>
    <row r="19" spans="1:5" ht="15.75" customHeight="1" x14ac:dyDescent="0.3">
      <c r="A19" s="15"/>
      <c r="B19" s="16" t="s">
        <v>25</v>
      </c>
      <c r="C19" s="8">
        <f ca="1">SUM(C9:C18)/10</f>
        <v>2.5733333333333301</v>
      </c>
      <c r="D19" s="8">
        <f t="shared" ca="1" si="0"/>
        <v>85.777777777777672</v>
      </c>
      <c r="E19" s="5"/>
    </row>
    <row r="20" spans="1:5" ht="15.75" customHeight="1" x14ac:dyDescent="0.2">
      <c r="A20" s="5"/>
      <c r="B20" s="5"/>
      <c r="C20" s="5"/>
      <c r="D20" s="5"/>
      <c r="E20" s="5"/>
    </row>
    <row r="21" spans="1:5" ht="15.75" customHeight="1" x14ac:dyDescent="0.2">
      <c r="A21" s="5"/>
      <c r="B21" s="5"/>
      <c r="C21" s="5"/>
      <c r="D21" s="5"/>
      <c r="E21" s="5"/>
    </row>
    <row r="22" spans="1:5" ht="15.75" customHeight="1" x14ac:dyDescent="0.2">
      <c r="A22" s="5"/>
      <c r="B22" s="5"/>
      <c r="C22" s="5"/>
      <c r="D22" s="5"/>
      <c r="E22" s="5"/>
    </row>
    <row r="23" spans="1:5" ht="15.75" customHeight="1" x14ac:dyDescent="0.2">
      <c r="A23" s="5"/>
      <c r="B23" s="5"/>
      <c r="C23" s="5"/>
      <c r="D23" s="5"/>
      <c r="E23" s="5"/>
    </row>
    <row r="24" spans="1:5" ht="12.75" x14ac:dyDescent="0.2">
      <c r="A24" s="5"/>
      <c r="B24" s="5"/>
      <c r="C24" s="5"/>
      <c r="D24" s="5"/>
      <c r="E24" s="5"/>
    </row>
    <row r="25" spans="1:5" ht="12.75" x14ac:dyDescent="0.2">
      <c r="A25" s="5"/>
      <c r="B25" s="5"/>
      <c r="C25" s="5"/>
      <c r="D25" s="5"/>
      <c r="E25" s="5"/>
    </row>
    <row r="26" spans="1:5" ht="12.75" x14ac:dyDescent="0.2">
      <c r="A26" s="5"/>
      <c r="B26" s="5"/>
      <c r="C26" s="5"/>
      <c r="D26" s="5"/>
      <c r="E26" s="5"/>
    </row>
    <row r="27" spans="1:5" ht="20.25" x14ac:dyDescent="0.3">
      <c r="A27" s="17" t="s">
        <v>35</v>
      </c>
      <c r="B27" s="19"/>
      <c r="C27" s="19"/>
      <c r="D27" s="19"/>
      <c r="E27" s="19"/>
    </row>
    <row r="28" spans="1:5" ht="20.25" x14ac:dyDescent="0.3">
      <c r="A28" s="17" t="s">
        <v>37</v>
      </c>
      <c r="B28" s="19"/>
      <c r="C28" s="19"/>
      <c r="D28" s="19"/>
      <c r="E28" s="19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71785562732802122" right="4.9507284643311812E-2" top="0.75" bottom="0.75" header="0" footer="0"/>
  <pageSetup paperSize="9" pageOrder="overThenDown" orientation="portrait" cellComments="atEnd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28"/>
  <sheetViews>
    <sheetView workbookViewId="0"/>
  </sheetViews>
  <sheetFormatPr defaultColWidth="14.42578125" defaultRowHeight="15.75" customHeight="1" x14ac:dyDescent="0.2"/>
  <cols>
    <col min="2" max="2" width="62" customWidth="1"/>
    <col min="3" max="3" width="17.42578125" customWidth="1"/>
    <col min="4" max="4" width="20.42578125" customWidth="1"/>
    <col min="5" max="5" width="26.5703125" customWidth="1"/>
  </cols>
  <sheetData>
    <row r="1" spans="1:5" ht="15.75" customHeight="1" x14ac:dyDescent="0.3">
      <c r="A1" s="20" t="s">
        <v>1</v>
      </c>
      <c r="B1" s="21"/>
      <c r="C1" s="21"/>
      <c r="D1" s="21"/>
      <c r="E1" s="21"/>
    </row>
    <row r="2" spans="1:5" ht="15.75" customHeight="1" x14ac:dyDescent="0.3">
      <c r="A2" s="20" t="s">
        <v>4</v>
      </c>
      <c r="B2" s="21"/>
      <c r="C2" s="21"/>
      <c r="D2" s="21"/>
      <c r="E2" s="21"/>
    </row>
    <row r="3" spans="1:5" ht="15.75" customHeight="1" x14ac:dyDescent="0.3">
      <c r="A3" s="20" t="s">
        <v>3</v>
      </c>
      <c r="B3" s="21"/>
      <c r="C3" s="21"/>
      <c r="D3" s="21"/>
      <c r="E3" s="21"/>
    </row>
    <row r="4" spans="1:5" ht="15.75" customHeight="1" x14ac:dyDescent="0.3">
      <c r="A4" s="20" t="s">
        <v>5</v>
      </c>
      <c r="B4" s="21"/>
      <c r="C4" s="21"/>
      <c r="D4" s="21"/>
      <c r="E4" s="21"/>
    </row>
    <row r="5" spans="1:5" ht="15.75" customHeight="1" x14ac:dyDescent="0.3">
      <c r="A5" s="20" t="s">
        <v>6</v>
      </c>
      <c r="B5" s="21"/>
      <c r="C5" s="21"/>
      <c r="D5" s="21"/>
      <c r="E5" s="21"/>
    </row>
    <row r="6" spans="1:5" ht="15.75" customHeight="1" x14ac:dyDescent="0.3">
      <c r="A6" s="20" t="s">
        <v>7</v>
      </c>
      <c r="B6" s="21"/>
      <c r="C6" s="21"/>
      <c r="D6" s="21"/>
      <c r="E6" s="21"/>
    </row>
    <row r="7" spans="1:5" ht="15.75" customHeight="1" x14ac:dyDescent="0.3">
      <c r="A7" s="1" t="s">
        <v>8</v>
      </c>
      <c r="B7" s="2" t="s">
        <v>31</v>
      </c>
      <c r="C7" s="3"/>
      <c r="D7" s="4"/>
      <c r="E7" s="5"/>
    </row>
    <row r="8" spans="1:5" ht="15.75" customHeight="1" x14ac:dyDescent="0.3">
      <c r="A8" s="6" t="s">
        <v>11</v>
      </c>
      <c r="B8" s="7" t="s">
        <v>12</v>
      </c>
      <c r="C8" s="8" t="s">
        <v>13</v>
      </c>
      <c r="D8" s="9" t="s">
        <v>14</v>
      </c>
      <c r="E8" s="5"/>
    </row>
    <row r="9" spans="1:5" ht="15.75" customHeight="1" x14ac:dyDescent="0.35">
      <c r="A9" s="10">
        <v>1</v>
      </c>
      <c r="B9" s="11" t="s">
        <v>15</v>
      </c>
      <c r="C9" s="12">
        <f ca="1">IFERROR(__xludf.DUMMYFUNCTION("importrange(""https://docs.google.com/spreadsheets/d/1tk66GqIsPxS8XSH9koAJLOJ17DYstISbjNOtUhuGg7o/edit#gid"",""Form Responses 1!e50"")"),2.64444444444444)</f>
        <v>2.6444444444444399</v>
      </c>
      <c r="D9" s="12">
        <f t="shared" ref="D9:D19" ca="1" si="0">(C9*100)/3</f>
        <v>88.148148148147996</v>
      </c>
      <c r="E9" s="5"/>
    </row>
    <row r="10" spans="1:5" ht="15.75" customHeight="1" x14ac:dyDescent="0.35">
      <c r="A10" s="10">
        <v>2</v>
      </c>
      <c r="B10" s="11" t="s">
        <v>16</v>
      </c>
      <c r="C10" s="12">
        <f ca="1">IFERROR(__xludf.DUMMYFUNCTION("importrange(""https://docs.google.com/spreadsheets/d/1tk66GqIsPxS8XSH9koAJLOJ17DYstISbjNOtUhuGg7o/edit#gid"",""Form Responses 1!j50"")"),2.88888888888888)</f>
        <v>2.88888888888888</v>
      </c>
      <c r="D10" s="12">
        <f t="shared" ca="1" si="0"/>
        <v>96.296296296296006</v>
      </c>
      <c r="E10" s="5"/>
    </row>
    <row r="11" spans="1:5" ht="15.75" customHeight="1" x14ac:dyDescent="0.35">
      <c r="A11" s="10">
        <v>3</v>
      </c>
      <c r="B11" s="11" t="s">
        <v>17</v>
      </c>
      <c r="C11" s="12">
        <f ca="1">IFERROR(__xludf.DUMMYFUNCTION("importrange(""https://docs.google.com/spreadsheets/d/1tk66GqIsPxS8XSH9koAJLOJ17DYstISbjNOtUhuGg7o/edit#gid"",""Form Responses 1!o50"")"),2.88888888888888)</f>
        <v>2.88888888888888</v>
      </c>
      <c r="D11" s="12">
        <f t="shared" ca="1" si="0"/>
        <v>96.296296296296006</v>
      </c>
      <c r="E11" s="5"/>
    </row>
    <row r="12" spans="1:5" ht="15.75" customHeight="1" x14ac:dyDescent="0.35">
      <c r="A12" s="10">
        <v>4</v>
      </c>
      <c r="B12" s="13" t="s">
        <v>18</v>
      </c>
      <c r="C12" s="12">
        <f ca="1">IFERROR(__xludf.DUMMYFUNCTION("importrange(""https://docs.google.com/spreadsheets/d/1tk66GqIsPxS8XSH9koAJLOJ17DYstISbjNOtUhuGg7o/edit#gid"",""Form Responses 1!t50"")"),2.77777777777777)</f>
        <v>2.7777777777777701</v>
      </c>
      <c r="D12" s="12">
        <f t="shared" ca="1" si="0"/>
        <v>92.592592592592339</v>
      </c>
      <c r="E12" s="5"/>
    </row>
    <row r="13" spans="1:5" ht="15.75" customHeight="1" x14ac:dyDescent="0.35">
      <c r="A13" s="10">
        <v>5</v>
      </c>
      <c r="B13" s="13" t="s">
        <v>19</v>
      </c>
      <c r="C13" s="12">
        <f ca="1">IFERROR(__xludf.DUMMYFUNCTION("importrange(""https://docs.google.com/spreadsheets/d/1tk66GqIsPxS8XSH9koAJLOJ17DYstISbjNOtUhuGg7o/edit#gid"",""Form Responses 1!y50"")"),2.64444444444444)</f>
        <v>2.6444444444444399</v>
      </c>
      <c r="D13" s="12">
        <f t="shared" ca="1" si="0"/>
        <v>88.148148148147996</v>
      </c>
      <c r="E13" s="5"/>
    </row>
    <row r="14" spans="1:5" ht="15.75" customHeight="1" x14ac:dyDescent="0.35">
      <c r="A14" s="10">
        <v>6</v>
      </c>
      <c r="B14" s="13" t="s">
        <v>20</v>
      </c>
      <c r="C14" s="12">
        <f ca="1">IFERROR(__xludf.DUMMYFUNCTION("importrange(""https://docs.google.com/spreadsheets/d/1tk66GqIsPxS8XSH9koAJLOJ17DYstISbjNOtUhuGg7o/edit#gid"",""Form Responses 1!ad50"")"),2.66666666666666)</f>
        <v>2.6666666666666599</v>
      </c>
      <c r="D14" s="12">
        <f t="shared" ca="1" si="0"/>
        <v>88.888888888888673</v>
      </c>
      <c r="E14" s="5"/>
    </row>
    <row r="15" spans="1:5" ht="15.75" customHeight="1" x14ac:dyDescent="0.35">
      <c r="A15" s="10">
        <v>7</v>
      </c>
      <c r="B15" s="13" t="s">
        <v>21</v>
      </c>
      <c r="C15" s="12">
        <f ca="1">IFERROR(__xludf.DUMMYFUNCTION("importrange(""https://docs.google.com/spreadsheets/d/1tk66GqIsPxS8XSH9koAJLOJ17DYstISbjNOtUhuGg7o/edit#gid"",""Form Responses 1!ai50"")"),2.64444444444444)</f>
        <v>2.6444444444444399</v>
      </c>
      <c r="D15" s="12">
        <f t="shared" ca="1" si="0"/>
        <v>88.148148148147996</v>
      </c>
      <c r="E15" s="5"/>
    </row>
    <row r="16" spans="1:5" ht="15.75" customHeight="1" x14ac:dyDescent="0.35">
      <c r="A16" s="10">
        <v>8</v>
      </c>
      <c r="B16" s="13" t="s">
        <v>22</v>
      </c>
      <c r="C16" s="12">
        <f ca="1">IFERROR(__xludf.DUMMYFUNCTION("importrange(""https://docs.google.com/spreadsheets/d/1tk66GqIsPxS8XSH9koAJLOJ17DYstISbjNOtUhuGg7o/edit#gid"",""Form Responses 1!an50"")"),2.71111111111111)</f>
        <v>2.7111111111111099</v>
      </c>
      <c r="D16" s="12">
        <f t="shared" ca="1" si="0"/>
        <v>90.370370370370324</v>
      </c>
      <c r="E16" s="5"/>
    </row>
    <row r="17" spans="1:5" ht="15.75" customHeight="1" x14ac:dyDescent="0.35">
      <c r="A17" s="10">
        <v>9</v>
      </c>
      <c r="B17" s="14" t="s">
        <v>23</v>
      </c>
      <c r="C17" s="12">
        <f ca="1">IFERROR(__xludf.DUMMYFUNCTION("importrange(""https://docs.google.com/spreadsheets/d/1tk66GqIsPxS8XSH9koAJLOJ17DYstISbjNOtUhuGg7o/edit#gid"",""Form Responses 1!as50"")"),2.68888888888888)</f>
        <v>2.6888888888888798</v>
      </c>
      <c r="D17" s="12">
        <f t="shared" ca="1" si="0"/>
        <v>89.629629629629335</v>
      </c>
      <c r="E17" s="5"/>
    </row>
    <row r="18" spans="1:5" ht="15.75" customHeight="1" x14ac:dyDescent="0.35">
      <c r="A18" s="10">
        <v>10</v>
      </c>
      <c r="B18" s="13" t="s">
        <v>24</v>
      </c>
      <c r="C18" s="12">
        <f ca="1">IFERROR(__xludf.DUMMYFUNCTION("importrange(""https://docs.google.com/spreadsheets/d/1tk66GqIsPxS8XSH9koAJLOJ17DYstISbjNOtUhuGg7o/edit#gid"",""Form Responses 1!ax50"")"),2.57777777777777)</f>
        <v>2.57777777777777</v>
      </c>
      <c r="D18" s="12">
        <f t="shared" ca="1" si="0"/>
        <v>85.925925925925654</v>
      </c>
      <c r="E18" s="5"/>
    </row>
    <row r="19" spans="1:5" ht="15.75" customHeight="1" x14ac:dyDescent="0.3">
      <c r="A19" s="15"/>
      <c r="B19" s="16" t="s">
        <v>25</v>
      </c>
      <c r="C19" s="8">
        <f ca="1">SUM(C9:C18)/10</f>
        <v>2.7133333333333267</v>
      </c>
      <c r="D19" s="8">
        <f t="shared" ca="1" si="0"/>
        <v>90.44444444444423</v>
      </c>
      <c r="E19" s="5"/>
    </row>
    <row r="20" spans="1:5" ht="15.75" customHeight="1" x14ac:dyDescent="0.2">
      <c r="A20" s="5"/>
      <c r="B20" s="5"/>
      <c r="C20" s="5"/>
      <c r="D20" s="5"/>
      <c r="E20" s="5"/>
    </row>
    <row r="21" spans="1:5" ht="15.75" customHeight="1" x14ac:dyDescent="0.2">
      <c r="A21" s="5"/>
      <c r="B21" s="5"/>
      <c r="C21" s="5"/>
      <c r="D21" s="5"/>
      <c r="E21" s="5"/>
    </row>
    <row r="22" spans="1:5" ht="15.75" customHeight="1" x14ac:dyDescent="0.2">
      <c r="A22" s="5"/>
      <c r="B22" s="5"/>
      <c r="C22" s="5"/>
      <c r="D22" s="5"/>
      <c r="E22" s="5"/>
    </row>
    <row r="23" spans="1:5" ht="15.75" customHeight="1" x14ac:dyDescent="0.2">
      <c r="A23" s="5"/>
      <c r="B23" s="5"/>
      <c r="C23" s="5"/>
      <c r="D23" s="5"/>
      <c r="E23" s="5"/>
    </row>
    <row r="24" spans="1:5" ht="12.75" x14ac:dyDescent="0.2">
      <c r="A24" s="5"/>
      <c r="B24" s="5"/>
      <c r="C24" s="5"/>
      <c r="D24" s="5"/>
      <c r="E24" s="5"/>
    </row>
    <row r="25" spans="1:5" ht="12.75" x14ac:dyDescent="0.2">
      <c r="A25" s="5"/>
      <c r="B25" s="5"/>
      <c r="C25" s="5"/>
      <c r="D25" s="5"/>
      <c r="E25" s="5"/>
    </row>
    <row r="26" spans="1:5" ht="20.25" x14ac:dyDescent="0.3">
      <c r="A26" s="18"/>
      <c r="B26" s="5"/>
      <c r="C26" s="5"/>
      <c r="D26" s="5"/>
      <c r="E26" s="5"/>
    </row>
    <row r="27" spans="1:5" ht="20.25" x14ac:dyDescent="0.3">
      <c r="A27" s="17" t="s">
        <v>35</v>
      </c>
      <c r="B27" s="19"/>
      <c r="C27" s="19"/>
      <c r="D27" s="19"/>
      <c r="E27" s="19"/>
    </row>
    <row r="28" spans="1:5" ht="20.25" x14ac:dyDescent="0.3">
      <c r="A28" s="17" t="s">
        <v>36</v>
      </c>
      <c r="B28" s="19"/>
      <c r="C28" s="19"/>
      <c r="D28" s="19"/>
      <c r="E28" s="19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29"/>
  <sheetViews>
    <sheetView workbookViewId="0"/>
  </sheetViews>
  <sheetFormatPr defaultColWidth="14.42578125" defaultRowHeight="15.75" customHeight="1" x14ac:dyDescent="0.2"/>
  <cols>
    <col min="2" max="2" width="62" customWidth="1"/>
    <col min="3" max="3" width="17.42578125" customWidth="1"/>
    <col min="4" max="4" width="20.42578125" customWidth="1"/>
    <col min="5" max="5" width="26.5703125" customWidth="1"/>
  </cols>
  <sheetData>
    <row r="1" spans="1:5" ht="15.75" customHeight="1" x14ac:dyDescent="0.3">
      <c r="A1" s="20" t="s">
        <v>1</v>
      </c>
      <c r="B1" s="21"/>
      <c r="C1" s="21"/>
      <c r="D1" s="21"/>
      <c r="E1" s="21"/>
    </row>
    <row r="2" spans="1:5" ht="15.75" customHeight="1" x14ac:dyDescent="0.3">
      <c r="A2" s="20" t="s">
        <v>4</v>
      </c>
      <c r="B2" s="21"/>
      <c r="C2" s="21"/>
      <c r="D2" s="21"/>
      <c r="E2" s="21"/>
    </row>
    <row r="3" spans="1:5" ht="15.75" customHeight="1" x14ac:dyDescent="0.3">
      <c r="A3" s="20" t="s">
        <v>3</v>
      </c>
      <c r="B3" s="21"/>
      <c r="C3" s="21"/>
      <c r="D3" s="21"/>
      <c r="E3" s="21"/>
    </row>
    <row r="4" spans="1:5" ht="15.75" customHeight="1" x14ac:dyDescent="0.3">
      <c r="A4" s="20" t="s">
        <v>5</v>
      </c>
      <c r="B4" s="21"/>
      <c r="C4" s="21"/>
      <c r="D4" s="21"/>
      <c r="E4" s="21"/>
    </row>
    <row r="5" spans="1:5" ht="15.75" customHeight="1" x14ac:dyDescent="0.3">
      <c r="A5" s="20" t="s">
        <v>6</v>
      </c>
      <c r="B5" s="21"/>
      <c r="C5" s="21"/>
      <c r="D5" s="21"/>
      <c r="E5" s="21"/>
    </row>
    <row r="6" spans="1:5" ht="15.75" customHeight="1" x14ac:dyDescent="0.3">
      <c r="A6" s="20" t="s">
        <v>7</v>
      </c>
      <c r="B6" s="21"/>
      <c r="C6" s="21"/>
      <c r="D6" s="21"/>
      <c r="E6" s="21"/>
    </row>
    <row r="7" spans="1:5" ht="15.75" customHeight="1" x14ac:dyDescent="0.3">
      <c r="A7" s="1" t="s">
        <v>8</v>
      </c>
      <c r="B7" s="2" t="s">
        <v>32</v>
      </c>
      <c r="C7" s="3"/>
      <c r="D7" s="4"/>
      <c r="E7" s="5"/>
    </row>
    <row r="8" spans="1:5" ht="15.75" customHeight="1" x14ac:dyDescent="0.3">
      <c r="A8" s="6" t="s">
        <v>11</v>
      </c>
      <c r="B8" s="7" t="s">
        <v>12</v>
      </c>
      <c r="C8" s="8" t="s">
        <v>13</v>
      </c>
      <c r="D8" s="9" t="s">
        <v>14</v>
      </c>
      <c r="E8" s="5"/>
    </row>
    <row r="9" spans="1:5" ht="15.75" customHeight="1" x14ac:dyDescent="0.35">
      <c r="A9" s="10">
        <v>1</v>
      </c>
      <c r="B9" s="11" t="s">
        <v>15</v>
      </c>
      <c r="C9" s="12">
        <f ca="1">IFERROR(__xludf.DUMMYFUNCTION("importrange(""https://docs.google.com/spreadsheets/d/1tk66GqIsPxS8XSH9koAJLOJ17DYstISbjNOtUhuGg7o/edit#gid"",""Form Responses 1!f50"")"),2.64444444444444)</f>
        <v>2.6444444444444399</v>
      </c>
      <c r="D9" s="12">
        <f t="shared" ref="D9:D19" ca="1" si="0">(C9*100)/3</f>
        <v>88.148148148147996</v>
      </c>
      <c r="E9" s="5"/>
    </row>
    <row r="10" spans="1:5" ht="15.75" customHeight="1" x14ac:dyDescent="0.35">
      <c r="A10" s="10">
        <v>2</v>
      </c>
      <c r="B10" s="11" t="s">
        <v>16</v>
      </c>
      <c r="C10" s="12">
        <f ca="1">IFERROR(__xludf.DUMMYFUNCTION("importrange(""https://docs.google.com/spreadsheets/d/1tk66GqIsPxS8XSH9koAJLOJ17DYstISbjNOtUhuGg7o/edit#gid"",""Form Responses 1!k50"")"),2.8)</f>
        <v>2.8</v>
      </c>
      <c r="D10" s="12">
        <f t="shared" ca="1" si="0"/>
        <v>93.333333333333329</v>
      </c>
      <c r="E10" s="5"/>
    </row>
    <row r="11" spans="1:5" ht="15.75" customHeight="1" x14ac:dyDescent="0.35">
      <c r="A11" s="10">
        <v>3</v>
      </c>
      <c r="B11" s="11" t="s">
        <v>17</v>
      </c>
      <c r="C11" s="12">
        <f ca="1">IFERROR(__xludf.DUMMYFUNCTION("importrange(""https://docs.google.com/spreadsheets/d/1tk66GqIsPxS8XSH9koAJLOJ17DYstISbjNOtUhuGg7o/edit#gid"",""Form Responses 1!p50"")"),2.77777777777777)</f>
        <v>2.7777777777777701</v>
      </c>
      <c r="D11" s="12">
        <f t="shared" ca="1" si="0"/>
        <v>92.592592592592339</v>
      </c>
      <c r="E11" s="5"/>
    </row>
    <row r="12" spans="1:5" ht="15.75" customHeight="1" x14ac:dyDescent="0.35">
      <c r="A12" s="10">
        <v>4</v>
      </c>
      <c r="B12" s="13" t="s">
        <v>18</v>
      </c>
      <c r="C12" s="12">
        <f ca="1">IFERROR(__xludf.DUMMYFUNCTION("importrange(""https://docs.google.com/spreadsheets/d/1tk66GqIsPxS8XSH9koAJLOJ17DYstISbjNOtUhuGg7o/edit#gid"",""Form Responses 1!u50"")"),2.86666666666666)</f>
        <v>2.86666666666666</v>
      </c>
      <c r="D12" s="12">
        <f t="shared" ca="1" si="0"/>
        <v>95.55555555555533</v>
      </c>
      <c r="E12" s="5"/>
    </row>
    <row r="13" spans="1:5" ht="15.75" customHeight="1" x14ac:dyDescent="0.35">
      <c r="A13" s="10">
        <v>5</v>
      </c>
      <c r="B13" s="13" t="s">
        <v>19</v>
      </c>
      <c r="C13" s="12">
        <f ca="1">IFERROR(__xludf.DUMMYFUNCTION("importrange(""https://docs.google.com/spreadsheets/d/1tk66GqIsPxS8XSH9koAJLOJ17DYstISbjNOtUhuGg7o/edit#gid"",""Form Responses 1!z50"")"),2.77777777777777)</f>
        <v>2.7777777777777701</v>
      </c>
      <c r="D13" s="12">
        <f t="shared" ca="1" si="0"/>
        <v>92.592592592592339</v>
      </c>
      <c r="E13" s="5"/>
    </row>
    <row r="14" spans="1:5" ht="15.75" customHeight="1" x14ac:dyDescent="0.35">
      <c r="A14" s="10">
        <v>6</v>
      </c>
      <c r="B14" s="13" t="s">
        <v>20</v>
      </c>
      <c r="C14" s="12">
        <f ca="1">IFERROR(__xludf.DUMMYFUNCTION("importrange(""https://docs.google.com/spreadsheets/d/1tk66GqIsPxS8XSH9koAJLOJ17DYstISbjNOtUhuGg7o/edit#gid"",""Form Responses 1!ae50"")"),2.64444444444444)</f>
        <v>2.6444444444444399</v>
      </c>
      <c r="D14" s="12">
        <f t="shared" ca="1" si="0"/>
        <v>88.148148148147996</v>
      </c>
      <c r="E14" s="5"/>
    </row>
    <row r="15" spans="1:5" ht="15.75" customHeight="1" x14ac:dyDescent="0.35">
      <c r="A15" s="10">
        <v>7</v>
      </c>
      <c r="B15" s="13" t="s">
        <v>21</v>
      </c>
      <c r="C15" s="12">
        <f ca="1">IFERROR(__xludf.DUMMYFUNCTION("importrange(""https://docs.google.com/spreadsheets/d/1tk66GqIsPxS8XSH9koAJLOJ17DYstISbjNOtUhuGg7o/edit#gid"",""Form Responses 1!aj50"")"),2.73333333333333)</f>
        <v>2.7333333333333298</v>
      </c>
      <c r="D15" s="12">
        <f t="shared" ca="1" si="0"/>
        <v>91.111111111110986</v>
      </c>
      <c r="E15" s="5"/>
    </row>
    <row r="16" spans="1:5" ht="15.75" customHeight="1" x14ac:dyDescent="0.35">
      <c r="A16" s="10">
        <v>8</v>
      </c>
      <c r="B16" s="13" t="s">
        <v>22</v>
      </c>
      <c r="C16" s="12">
        <f ca="1">IFERROR(__xludf.DUMMYFUNCTION("importrange(""https://docs.google.com/spreadsheets/d/1tk66GqIsPxS8XSH9koAJLOJ17DYstISbjNOtUhuGg7o/edit#gid"",""Form Responses 1!ao50"")"),2.64444444444444)</f>
        <v>2.6444444444444399</v>
      </c>
      <c r="D16" s="12">
        <f t="shared" ca="1" si="0"/>
        <v>88.148148148147996</v>
      </c>
      <c r="E16" s="5"/>
    </row>
    <row r="17" spans="1:5" ht="15.75" customHeight="1" x14ac:dyDescent="0.35">
      <c r="A17" s="10">
        <v>9</v>
      </c>
      <c r="B17" s="14" t="s">
        <v>23</v>
      </c>
      <c r="C17" s="12">
        <f ca="1">IFERROR(__xludf.DUMMYFUNCTION("importrange(""https://docs.google.com/spreadsheets/d/1tk66GqIsPxS8XSH9koAJLOJ17DYstISbjNOtUhuGg7o/edit#gid"",""Form Responses 1!at50"")"),2.73333333333333)</f>
        <v>2.7333333333333298</v>
      </c>
      <c r="D17" s="12">
        <f t="shared" ca="1" si="0"/>
        <v>91.111111111110986</v>
      </c>
      <c r="E17" s="5"/>
    </row>
    <row r="18" spans="1:5" ht="15.75" customHeight="1" x14ac:dyDescent="0.35">
      <c r="A18" s="10">
        <v>10</v>
      </c>
      <c r="B18" s="13" t="s">
        <v>24</v>
      </c>
      <c r="C18" s="12">
        <f ca="1">IFERROR(__xludf.DUMMYFUNCTION("importrange(""https://docs.google.com/spreadsheets/d/1tk66GqIsPxS8XSH9koAJLOJ17DYstISbjNOtUhuGg7o/edit#gid"",""Form Responses 1!ay50"")"),2.55555555555555)</f>
        <v>2.55555555555555</v>
      </c>
      <c r="D18" s="12">
        <f t="shared" ca="1" si="0"/>
        <v>85.185185185185006</v>
      </c>
      <c r="E18" s="5"/>
    </row>
    <row r="19" spans="1:5" ht="15.75" customHeight="1" x14ac:dyDescent="0.3">
      <c r="A19" s="15"/>
      <c r="B19" s="16" t="s">
        <v>25</v>
      </c>
      <c r="C19" s="8">
        <f ca="1">SUM(C9:C18)/10</f>
        <v>2.7177777777777727</v>
      </c>
      <c r="D19" s="8">
        <f t="shared" ca="1" si="0"/>
        <v>90.592592592592425</v>
      </c>
      <c r="E19" s="5"/>
    </row>
    <row r="20" spans="1:5" ht="15.75" customHeight="1" x14ac:dyDescent="0.2">
      <c r="A20" s="5"/>
      <c r="B20" s="5"/>
      <c r="C20" s="5"/>
      <c r="D20" s="5"/>
      <c r="E20" s="5"/>
    </row>
    <row r="21" spans="1:5" ht="15.75" customHeight="1" x14ac:dyDescent="0.2">
      <c r="A21" s="5"/>
      <c r="B21" s="5"/>
      <c r="C21" s="5"/>
      <c r="D21" s="5"/>
      <c r="E21" s="5"/>
    </row>
    <row r="22" spans="1:5" ht="15.75" customHeight="1" x14ac:dyDescent="0.2">
      <c r="A22" s="5"/>
      <c r="B22" s="5"/>
      <c r="C22" s="5"/>
      <c r="D22" s="5"/>
      <c r="E22" s="5"/>
    </row>
    <row r="23" spans="1:5" ht="15.75" customHeight="1" x14ac:dyDescent="0.2">
      <c r="A23" s="5"/>
      <c r="B23" s="5"/>
      <c r="C23" s="5"/>
      <c r="D23" s="5"/>
      <c r="E23" s="5"/>
    </row>
    <row r="24" spans="1:5" ht="12.75" x14ac:dyDescent="0.2">
      <c r="A24" s="5"/>
      <c r="B24" s="5"/>
      <c r="C24" s="5"/>
      <c r="D24" s="5"/>
      <c r="E24" s="5"/>
    </row>
    <row r="25" spans="1:5" ht="12.75" x14ac:dyDescent="0.2">
      <c r="A25" s="5"/>
      <c r="B25" s="5"/>
      <c r="C25" s="5"/>
      <c r="D25" s="5"/>
      <c r="E25" s="5"/>
    </row>
    <row r="26" spans="1:5" ht="12.75" x14ac:dyDescent="0.2">
      <c r="A26" s="5"/>
      <c r="B26" s="5"/>
      <c r="C26" s="5"/>
      <c r="D26" s="5"/>
      <c r="E26" s="5"/>
    </row>
    <row r="27" spans="1:5" ht="12.75" x14ac:dyDescent="0.2">
      <c r="A27" s="5"/>
      <c r="B27" s="5"/>
      <c r="C27" s="5"/>
      <c r="D27" s="5"/>
      <c r="E27" s="5"/>
    </row>
    <row r="28" spans="1:5" ht="20.25" x14ac:dyDescent="0.3">
      <c r="A28" s="17" t="s">
        <v>33</v>
      </c>
      <c r="B28" s="19"/>
      <c r="C28" s="19"/>
      <c r="D28" s="19"/>
      <c r="E28" s="19"/>
    </row>
    <row r="29" spans="1:5" ht="20.25" x14ac:dyDescent="0.3">
      <c r="A29" s="17" t="s">
        <v>34</v>
      </c>
      <c r="B29" s="19"/>
      <c r="C29" s="19"/>
      <c r="D29" s="19"/>
      <c r="E29" s="19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7" right="0.7" top="0.75" bottom="0.75" header="0" footer="0"/>
  <pageSetup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SPJ</vt:lpstr>
      <vt:lpstr>MND</vt:lpstr>
      <vt:lpstr>SAkhot</vt:lpstr>
      <vt:lpstr>VDBharati</vt:lpstr>
      <vt:lpstr>VAingle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Varsha</cp:lastModifiedBy>
  <dcterms:modified xsi:type="dcterms:W3CDTF">2019-12-04T09:03:45Z</dcterms:modified>
</cp:coreProperties>
</file>