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SPJ" sheetId="2" r:id="rId1"/>
    <sheet name="MND" sheetId="3" r:id="rId2"/>
    <sheet name="SAK" sheetId="4" r:id="rId3"/>
    <sheet name="VDB" sheetId="5" r:id="rId4"/>
    <sheet name="VAI" sheetId="6" r:id="rId5"/>
  </sheets>
  <calcPr calcId="144525"/>
</workbook>
</file>

<file path=xl/calcChain.xml><?xml version="1.0" encoding="utf-8"?>
<calcChain xmlns="http://schemas.openxmlformats.org/spreadsheetml/2006/main">
  <c r="C17" i="5" l="1"/>
  <c r="C15" i="3"/>
  <c r="C17" i="6"/>
  <c r="C9" i="6"/>
  <c r="C12" i="5"/>
  <c r="C13" i="4"/>
  <c r="C16" i="3"/>
  <c r="C17" i="2"/>
  <c r="C9" i="2"/>
  <c r="C18" i="2"/>
  <c r="C14" i="6"/>
  <c r="C13" i="5"/>
  <c r="C9" i="3"/>
  <c r="C9" i="4"/>
  <c r="C11" i="6"/>
  <c r="C18" i="3"/>
  <c r="C13" i="3"/>
  <c r="C15" i="5"/>
  <c r="C9" i="5"/>
  <c r="C11" i="3"/>
  <c r="C15" i="6"/>
  <c r="C18" i="5"/>
  <c r="C10" i="5"/>
  <c r="C11" i="4"/>
  <c r="C14" i="3"/>
  <c r="C15" i="2"/>
  <c r="C11" i="5"/>
  <c r="C14" i="2"/>
  <c r="C12" i="6"/>
  <c r="C18" i="4"/>
  <c r="C12" i="2"/>
  <c r="C12" i="3"/>
  <c r="C10" i="2"/>
  <c r="C15" i="4"/>
  <c r="C11" i="2"/>
  <c r="C17" i="3"/>
  <c r="C16" i="4"/>
  <c r="C16" i="2"/>
  <c r="C13" i="6"/>
  <c r="C16" i="5"/>
  <c r="C17" i="4"/>
  <c r="C13" i="2"/>
  <c r="C14" i="4"/>
  <c r="C18" i="6"/>
  <c r="C10" i="6"/>
  <c r="C12" i="4"/>
  <c r="C10" i="4"/>
  <c r="C14" i="5"/>
  <c r="C10" i="3"/>
  <c r="C16" i="6"/>
  <c r="D16" i="6" l="1"/>
  <c r="D10" i="3"/>
  <c r="D14" i="5"/>
  <c r="D10" i="4"/>
  <c r="D12" i="4"/>
  <c r="D10" i="6"/>
  <c r="D18" i="6"/>
  <c r="D14" i="4"/>
  <c r="D13" i="2"/>
  <c r="D17" i="4"/>
  <c r="D16" i="5"/>
  <c r="D13" i="6"/>
  <c r="D16" i="2"/>
  <c r="D16" i="4"/>
  <c r="D17" i="3"/>
  <c r="D11" i="2"/>
  <c r="D15" i="4"/>
  <c r="D10" i="2"/>
  <c r="D12" i="3"/>
  <c r="D12" i="2"/>
  <c r="D18" i="4"/>
  <c r="D12" i="6"/>
  <c r="D14" i="2"/>
  <c r="D11" i="5"/>
  <c r="D15" i="2"/>
  <c r="D14" i="3"/>
  <c r="D11" i="4"/>
  <c r="D10" i="5"/>
  <c r="D18" i="5"/>
  <c r="D15" i="6"/>
  <c r="D11" i="3"/>
  <c r="D9" i="5"/>
  <c r="C19" i="5"/>
  <c r="D19" i="5" s="1"/>
  <c r="D15" i="5"/>
  <c r="D13" i="3"/>
  <c r="D18" i="3"/>
  <c r="D11" i="6"/>
  <c r="D9" i="4"/>
  <c r="C19" i="4"/>
  <c r="D19" i="4" s="1"/>
  <c r="C19" i="3"/>
  <c r="D19" i="3" s="1"/>
  <c r="D9" i="3"/>
  <c r="D13" i="5"/>
  <c r="D14" i="6"/>
  <c r="D18" i="2"/>
  <c r="C19" i="2"/>
  <c r="D19" i="2" s="1"/>
  <c r="D9" i="2"/>
  <c r="D17" i="2"/>
  <c r="D16" i="3"/>
  <c r="D13" i="4"/>
  <c r="D12" i="5"/>
  <c r="D9" i="6"/>
  <c r="C19" i="6"/>
  <c r="D19" i="6" s="1"/>
  <c r="D17" i="6"/>
  <c r="D15" i="3"/>
  <c r="D17" i="5"/>
</calcChain>
</file>

<file path=xl/sharedStrings.xml><?xml version="1.0" encoding="utf-8"?>
<sst xmlns="http://schemas.openxmlformats.org/spreadsheetml/2006/main" count="125" uniqueCount="35">
  <si>
    <t>Jawahar Education Society's</t>
  </si>
  <si>
    <t xml:space="preserve">      A. C. Patil College of Engineering, Kharghar, Navi Mumbai.</t>
  </si>
  <si>
    <t>Department  of Information Technology</t>
  </si>
  <si>
    <t xml:space="preserve">                        Academic Year 2018-19(Odd Sem)                        </t>
  </si>
  <si>
    <t>End Semester Feedback  Report</t>
  </si>
  <si>
    <t>Sem:- VII</t>
  </si>
  <si>
    <t>Subject:-</t>
  </si>
  <si>
    <t>CC</t>
  </si>
  <si>
    <t>IS</t>
  </si>
  <si>
    <t>Sr. No.</t>
  </si>
  <si>
    <t>Title</t>
  </si>
  <si>
    <t xml:space="preserve">Average </t>
  </si>
  <si>
    <t>Percentage</t>
  </si>
  <si>
    <t>Teaching Skill and methodology</t>
  </si>
  <si>
    <t xml:space="preserve"> Conducts Classes Regularly and on time</t>
  </si>
  <si>
    <t>Completes syllabus</t>
  </si>
  <si>
    <t>Use of various teaching aids ( Blackboard, Projector, Videos etc)</t>
  </si>
  <si>
    <t>Makes Class interactive through question and answer sessions</t>
  </si>
  <si>
    <t xml:space="preserve"> Provides helpful comments on University papers and exams</t>
  </si>
  <si>
    <t>Command on Communication and audibility</t>
  </si>
  <si>
    <t xml:space="preserve"> Motivates students for learning the subject</t>
  </si>
  <si>
    <t xml:space="preserve">Shares Reference and Study material </t>
  </si>
  <si>
    <t>Maintains Discipline and order of the Class</t>
  </si>
  <si>
    <t>Total(Average)</t>
  </si>
  <si>
    <t xml:space="preserve"> Subject Teacher                                Head of Department                              Principal</t>
  </si>
  <si>
    <t>Mrs. Supriya. P. Joshi                   Dr. (Mrs.) S. S. Chaudhari                      Dr.D.G.Borse</t>
  </si>
  <si>
    <t>Mrs. Manasi N. Deore                   Dr. (Mrs.) S. S. Chaudhari                      Dr.D.G.Borse</t>
  </si>
  <si>
    <t>WT</t>
  </si>
  <si>
    <t>SPM</t>
  </si>
  <si>
    <t>ECEB</t>
  </si>
  <si>
    <t xml:space="preserve"> Subject Teacher                                   Head of Department                              Principal</t>
  </si>
  <si>
    <t>Mr. Vaibhav D. Bharati                   Dr. (Mrs.) S. S. Chaudhari                      Dr.D.G.Borse</t>
  </si>
  <si>
    <t xml:space="preserve"> Subject Teacher                          Head of Department                              Principal</t>
  </si>
  <si>
    <t>Mr. Vidya A. Ingle                   Dr. (Mrs.) S. S. Chaudhari                      Dr.D.G.Borse</t>
  </si>
  <si>
    <t>Mrs. Surekha A. Khot                   Dr. (Mrs.) S. S. Chaudhari                      Dr.D.G.Borse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</si>
</sst>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color rgb="FF000000"/>
      <name val="Arial"/>
    </font>
    <font>
      <b/>
      <sz val="18"/>
      <name val="Times New Roman"/>
    </font>
    <font>
      <sz val="10"/>
      <name val="Arial"/>
    </font>
    <font>
      <sz val="18"/>
      <name val="Times New Roman"/>
    </font>
    <font>
      <sz val="18"/>
      <color rgb="FF000000"/>
      <name val="Times New Roman"/>
    </font>
    <font>
      <b/>
      <sz val="16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/>
    <xf numFmtId="2" fontId="2" fillId="0" borderId="1" xfId="0" applyNumberFormat="1" applyFont="1" applyBorder="1" applyAlignment="1"/>
    <xf numFmtId="164" fontId="2" fillId="0" borderId="1" xfId="0" applyNumberFormat="1" applyFont="1" applyBorder="1" applyAlignment="1"/>
    <xf numFmtId="0" fontId="2" fillId="0" borderId="0" xfId="0" applyFont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2" borderId="3" xfId="0" applyFont="1" applyFill="1" applyBorder="1" applyAlignment="1"/>
    <xf numFmtId="2" fontId="3" fillId="0" borderId="3" xfId="0" applyNumberFormat="1" applyFont="1" applyBorder="1" applyAlignment="1">
      <alignment horizontal="center"/>
    </xf>
    <xf numFmtId="0" fontId="4" fillId="2" borderId="3" xfId="0" applyFont="1" applyFill="1" applyBorder="1" applyAlignment="1">
      <alignment wrapText="1"/>
    </xf>
    <xf numFmtId="0" fontId="3" fillId="0" borderId="3" xfId="0" applyFont="1" applyBorder="1" applyAlignment="1"/>
    <xf numFmtId="0" fontId="2" fillId="0" borderId="2" xfId="0" applyFont="1" applyBorder="1" applyAlignment="1"/>
    <xf numFmtId="0" fontId="1" fillId="0" borderId="3" xfId="0" applyFont="1" applyBorder="1" applyAlignment="1"/>
    <xf numFmtId="0" fontId="5" fillId="0" borderId="4" xfId="0" applyFont="1" applyBorder="1" applyAlignment="1"/>
    <xf numFmtId="0" fontId="5" fillId="0" borderId="4" xfId="0" applyFont="1" applyBorder="1" applyAlignment="1"/>
    <xf numFmtId="0" fontId="5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30"/>
  <sheetViews>
    <sheetView tabSelected="1" workbookViewId="0">
      <selection sqref="A1:E1"/>
    </sheetView>
  </sheetViews>
  <sheetFormatPr defaultColWidth="14.42578125" defaultRowHeight="15.75" customHeight="1" x14ac:dyDescent="0.2"/>
  <cols>
    <col min="2" max="2" width="50.7109375" customWidth="1"/>
    <col min="3" max="3" width="21.140625" customWidth="1"/>
    <col min="4" max="4" width="16.85546875" customWidth="1"/>
  </cols>
  <sheetData>
    <row r="1" spans="1:5" ht="15.75" customHeight="1" x14ac:dyDescent="0.3">
      <c r="A1" s="21" t="s">
        <v>0</v>
      </c>
      <c r="B1" s="22"/>
      <c r="C1" s="22"/>
      <c r="D1" s="22"/>
      <c r="E1" s="22"/>
    </row>
    <row r="2" spans="1:5" ht="15.75" customHeight="1" x14ac:dyDescent="0.3">
      <c r="A2" s="21" t="s">
        <v>1</v>
      </c>
      <c r="B2" s="22"/>
      <c r="C2" s="22"/>
      <c r="D2" s="22"/>
      <c r="E2" s="22"/>
    </row>
    <row r="3" spans="1:5" ht="15.75" customHeight="1" x14ac:dyDescent="0.3">
      <c r="A3" s="21" t="s">
        <v>2</v>
      </c>
      <c r="B3" s="22"/>
      <c r="C3" s="22"/>
      <c r="D3" s="22"/>
      <c r="E3" s="22"/>
    </row>
    <row r="4" spans="1:5" ht="15.75" customHeight="1" x14ac:dyDescent="0.3">
      <c r="A4" s="21" t="s">
        <v>3</v>
      </c>
      <c r="B4" s="22"/>
      <c r="C4" s="22"/>
      <c r="D4" s="22"/>
      <c r="E4" s="22"/>
    </row>
    <row r="5" spans="1:5" ht="15.75" customHeight="1" x14ac:dyDescent="0.3">
      <c r="A5" s="21" t="s">
        <v>4</v>
      </c>
      <c r="B5" s="22"/>
      <c r="C5" s="22"/>
      <c r="D5" s="22"/>
      <c r="E5" s="22"/>
    </row>
    <row r="6" spans="1:5" ht="15.75" customHeight="1" x14ac:dyDescent="0.3">
      <c r="A6" s="21" t="s">
        <v>5</v>
      </c>
      <c r="B6" s="22"/>
      <c r="C6" s="22"/>
      <c r="D6" s="22"/>
      <c r="E6" s="22"/>
    </row>
    <row r="7" spans="1:5" ht="15.75" customHeight="1" x14ac:dyDescent="0.3">
      <c r="A7" s="1" t="s">
        <v>6</v>
      </c>
      <c r="B7" s="2" t="s">
        <v>7</v>
      </c>
      <c r="C7" s="4"/>
      <c r="D7" s="5"/>
      <c r="E7" s="6"/>
    </row>
    <row r="8" spans="1:5" ht="15.75" customHeight="1" x14ac:dyDescent="0.3">
      <c r="A8" s="7" t="s">
        <v>9</v>
      </c>
      <c r="B8" s="8" t="s">
        <v>10</v>
      </c>
      <c r="C8" s="9" t="s">
        <v>11</v>
      </c>
      <c r="D8" s="10" t="s">
        <v>12</v>
      </c>
      <c r="E8" s="6"/>
    </row>
    <row r="9" spans="1:5" ht="15.75" customHeight="1" x14ac:dyDescent="0.35">
      <c r="A9" s="11">
        <v>1</v>
      </c>
      <c r="B9" s="12" t="s">
        <v>13</v>
      </c>
      <c r="C9" s="13">
        <f ca="1">IFERROR(__xludf.DUMMYFUNCTION("IMPORTRANGE(""https://docs.google.com/spreadsheets/d/1f8l-zGOblqSAfSEUf9B3z-KBk-tgRyR23cjqvKG-DJg/"",""Form Responses 1!b60"")"),2.65454545454545)</f>
        <v>2.6545454545454499</v>
      </c>
      <c r="D9" s="13">
        <f t="shared" ref="D9:D19" ca="1" si="0">(C9*100)/3</f>
        <v>88.484848484848328</v>
      </c>
      <c r="E9" s="6"/>
    </row>
    <row r="10" spans="1:5" ht="15.75" customHeight="1" x14ac:dyDescent="0.35">
      <c r="A10" s="11">
        <v>2</v>
      </c>
      <c r="B10" s="14" t="s">
        <v>14</v>
      </c>
      <c r="C10" s="13">
        <f ca="1">IFERROR(__xludf.DUMMYFUNCTION("IMPORTRANGE(""https://docs.google.com/spreadsheets/d/1f8l-zGOblqSAfSEUf9B3z-KBk-tgRyR23cjqvKG-DJg/"",""Form Responses 1!g60"")"),2.72727272727272)</f>
        <v>2.72727272727272</v>
      </c>
      <c r="D10" s="13">
        <f t="shared" ca="1" si="0"/>
        <v>90.909090909090665</v>
      </c>
      <c r="E10" s="6"/>
    </row>
    <row r="11" spans="1:5" ht="15.75" customHeight="1" x14ac:dyDescent="0.35">
      <c r="A11" s="11">
        <v>3</v>
      </c>
      <c r="B11" s="12" t="s">
        <v>15</v>
      </c>
      <c r="C11" s="13">
        <f ca="1">IFERROR(__xludf.DUMMYFUNCTION("IMPORTRANGE(""https://docs.google.com/spreadsheets/d/1f8l-zGOblqSAfSEUf9B3z-KBk-tgRyR23cjqvKG-DJg/"",""Form Responses 1!l60"")"),2.7090909090909)</f>
        <v>2.7090909090909001</v>
      </c>
      <c r="D11" s="13">
        <f t="shared" ca="1" si="0"/>
        <v>90.303030303030013</v>
      </c>
      <c r="E11" s="6"/>
    </row>
    <row r="12" spans="1:5" ht="15.75" customHeight="1" x14ac:dyDescent="0.35">
      <c r="A12" s="11">
        <v>4</v>
      </c>
      <c r="B12" s="14" t="s">
        <v>16</v>
      </c>
      <c r="C12" s="13">
        <f ca="1">IFERROR(__xludf.DUMMYFUNCTION("IMPORTRANGE(""https://docs.google.com/spreadsheets/d/1f8l-zGOblqSAfSEUf9B3z-KBk-tgRyR23cjqvKG-DJg/"",""Form Responses 1!q60"")"),2.67272727272727)</f>
        <v>2.6727272727272702</v>
      </c>
      <c r="D12" s="13">
        <f t="shared" ca="1" si="0"/>
        <v>89.090909090909008</v>
      </c>
      <c r="E12" s="6"/>
    </row>
    <row r="13" spans="1:5" ht="15.75" customHeight="1" x14ac:dyDescent="0.35">
      <c r="A13" s="11">
        <v>5</v>
      </c>
      <c r="B13" s="14" t="s">
        <v>17</v>
      </c>
      <c r="C13" s="13">
        <f ca="1">IFERROR(__xludf.DUMMYFUNCTION("IMPORTRANGE(""https://docs.google.com/spreadsheets/d/1f8l-zGOblqSAfSEUf9B3z-KBk-tgRyR23cjqvKG-DJg/"",""Form Responses 1!v60"")"),2.69090909090909)</f>
        <v>2.69090909090909</v>
      </c>
      <c r="D13" s="13">
        <f t="shared" ca="1" si="0"/>
        <v>89.696969696969674</v>
      </c>
      <c r="E13" s="6"/>
    </row>
    <row r="14" spans="1:5" ht="15.75" customHeight="1" x14ac:dyDescent="0.35">
      <c r="A14" s="11">
        <v>6</v>
      </c>
      <c r="B14" s="14" t="s">
        <v>18</v>
      </c>
      <c r="C14" s="13">
        <f ca="1">IFERROR(__xludf.DUMMYFUNCTION("IMPORTRANGE(""https://docs.google.com/spreadsheets/d/1f8l-zGOblqSAfSEUf9B3z-KBk-tgRyR23cjqvKG-DJg/"",""Form Responses 1!aa60"")"),2.69090909090909)</f>
        <v>2.69090909090909</v>
      </c>
      <c r="D14" s="13">
        <f t="shared" ca="1" si="0"/>
        <v>89.696969696969674</v>
      </c>
      <c r="E14" s="6"/>
    </row>
    <row r="15" spans="1:5" ht="15.75" customHeight="1" x14ac:dyDescent="0.35">
      <c r="A15" s="11">
        <v>7</v>
      </c>
      <c r="B15" s="14" t="s">
        <v>19</v>
      </c>
      <c r="C15" s="13">
        <f ca="1">IFERROR(__xludf.DUMMYFUNCTION("IMPORTRANGE(""https://docs.google.com/spreadsheets/d/1f8l-zGOblqSAfSEUf9B3z-KBk-tgRyR23cjqvKG-DJg/"",""Form Responses 1!af60"")"),2.69090909090909)</f>
        <v>2.69090909090909</v>
      </c>
      <c r="D15" s="13">
        <f t="shared" ca="1" si="0"/>
        <v>89.696969696969674</v>
      </c>
      <c r="E15" s="6"/>
    </row>
    <row r="16" spans="1:5" ht="15.75" customHeight="1" x14ac:dyDescent="0.35">
      <c r="A16" s="11">
        <v>8</v>
      </c>
      <c r="B16" s="14" t="s">
        <v>20</v>
      </c>
      <c r="C16" s="13">
        <f ca="1">IFERROR(__xludf.DUMMYFUNCTION("IMPORTRANGE(""https://docs.google.com/spreadsheets/d/1f8l-zGOblqSAfSEUf9B3z-KBk-tgRyR23cjqvKG-DJg/"",""Form Responses 1!ak60"")"),2.69090909090909)</f>
        <v>2.69090909090909</v>
      </c>
      <c r="D16" s="13">
        <f t="shared" ca="1" si="0"/>
        <v>89.696969696969674</v>
      </c>
      <c r="E16" s="6"/>
    </row>
    <row r="17" spans="1:5" ht="15.75" customHeight="1" x14ac:dyDescent="0.35">
      <c r="A17" s="11">
        <v>9</v>
      </c>
      <c r="B17" s="15" t="s">
        <v>21</v>
      </c>
      <c r="C17" s="13">
        <f ca="1">IFERROR(__xludf.DUMMYFUNCTION("IMPORTRANGE(""https://docs.google.com/spreadsheets/d/1f8l-zGOblqSAfSEUf9B3z-KBk-tgRyR23cjqvKG-DJg/"",""Form Responses 1!ap60"")"),2.7090909090909)</f>
        <v>2.7090909090909001</v>
      </c>
      <c r="D17" s="13">
        <f t="shared" ca="1" si="0"/>
        <v>90.303030303030013</v>
      </c>
      <c r="E17" s="6"/>
    </row>
    <row r="18" spans="1:5" ht="15.75" customHeight="1" x14ac:dyDescent="0.35">
      <c r="A18" s="11">
        <v>10</v>
      </c>
      <c r="B18" s="14" t="s">
        <v>22</v>
      </c>
      <c r="C18" s="13">
        <f ca="1">IFERROR(__xludf.DUMMYFUNCTION("IMPORTRANGE(""https://docs.google.com/spreadsheets/d/1f8l-zGOblqSAfSEUf9B3z-KBk-tgRyR23cjqvKG-DJg/"",""Form Responses 1!au60"")"),2.69090909090909)</f>
        <v>2.69090909090909</v>
      </c>
      <c r="D18" s="13">
        <f t="shared" ca="1" si="0"/>
        <v>89.696969696969674</v>
      </c>
      <c r="E18" s="6"/>
    </row>
    <row r="19" spans="1:5" ht="15.75" customHeight="1" x14ac:dyDescent="0.3">
      <c r="A19" s="16"/>
      <c r="B19" s="17" t="s">
        <v>23</v>
      </c>
      <c r="C19" s="9">
        <f ca="1">SUM(C9:C18)/10</f>
        <v>2.6927272727272693</v>
      </c>
      <c r="D19" s="9">
        <f t="shared" ca="1" si="0"/>
        <v>89.757575757575637</v>
      </c>
      <c r="E19" s="6"/>
    </row>
    <row r="20" spans="1:5" ht="15.75" customHeight="1" x14ac:dyDescent="0.2">
      <c r="A20" s="6"/>
      <c r="B20" s="6"/>
      <c r="C20" s="6"/>
      <c r="D20" s="6"/>
      <c r="E20" s="6"/>
    </row>
    <row r="21" spans="1:5" ht="15.75" customHeight="1" x14ac:dyDescent="0.2">
      <c r="A21" s="6"/>
      <c r="B21" s="6"/>
      <c r="C21" s="6"/>
      <c r="D21" s="6"/>
      <c r="E21" s="6"/>
    </row>
    <row r="22" spans="1:5" ht="15.75" customHeight="1" x14ac:dyDescent="0.2">
      <c r="A22" s="6"/>
      <c r="B22" s="6"/>
      <c r="C22" s="6"/>
      <c r="D22" s="6"/>
      <c r="E22" s="6"/>
    </row>
    <row r="23" spans="1:5" ht="15.75" customHeight="1" x14ac:dyDescent="0.2">
      <c r="A23" s="6"/>
      <c r="B23" s="6"/>
      <c r="C23" s="6"/>
      <c r="D23" s="6"/>
      <c r="E23" s="6"/>
    </row>
    <row r="24" spans="1:5" ht="12.75" x14ac:dyDescent="0.2">
      <c r="A24" s="6"/>
      <c r="B24" s="6"/>
      <c r="C24" s="6"/>
      <c r="D24" s="6"/>
      <c r="E24" s="6"/>
    </row>
    <row r="25" spans="1:5" ht="12.75" x14ac:dyDescent="0.2">
      <c r="A25" s="6"/>
      <c r="B25" s="6"/>
      <c r="C25" s="6"/>
      <c r="D25" s="6"/>
      <c r="E25" s="6"/>
    </row>
    <row r="26" spans="1:5" ht="12.75" x14ac:dyDescent="0.2">
      <c r="A26" s="6"/>
      <c r="B26" s="6"/>
      <c r="C26" s="6"/>
      <c r="D26" s="6"/>
      <c r="E26" s="6"/>
    </row>
    <row r="27" spans="1:5" ht="12.75" x14ac:dyDescent="0.2">
      <c r="A27" s="6"/>
      <c r="B27" s="6"/>
      <c r="C27" s="6"/>
      <c r="D27" s="6"/>
      <c r="E27" s="6"/>
    </row>
    <row r="28" spans="1:5" ht="12.75" x14ac:dyDescent="0.2">
      <c r="A28" s="6"/>
      <c r="B28" s="6"/>
      <c r="C28" s="6"/>
      <c r="D28" s="6"/>
      <c r="E28" s="6"/>
    </row>
    <row r="29" spans="1:5" ht="20.25" x14ac:dyDescent="0.3">
      <c r="A29" s="18" t="s">
        <v>24</v>
      </c>
      <c r="B29" s="19"/>
      <c r="C29" s="19"/>
      <c r="D29" s="20"/>
      <c r="E29" s="20"/>
    </row>
    <row r="30" spans="1:5" ht="20.25" x14ac:dyDescent="0.3">
      <c r="A30" s="18" t="s">
        <v>25</v>
      </c>
      <c r="B30" s="19"/>
      <c r="C30" s="19"/>
      <c r="D30" s="20"/>
      <c r="E30" s="20"/>
    </row>
  </sheetData>
  <mergeCells count="6">
    <mergeCell ref="A6:E6"/>
    <mergeCell ref="A1:E1"/>
    <mergeCell ref="A2:E2"/>
    <mergeCell ref="A3:E3"/>
    <mergeCell ref="A4:E4"/>
    <mergeCell ref="A5:E5"/>
  </mergeCells>
  <printOptions horizontalCentered="1"/>
  <pageMargins left="0.7" right="0.7" top="0.75" bottom="0.75" header="0" footer="0"/>
  <pageSetup paperSize="9"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30"/>
  <sheetViews>
    <sheetView workbookViewId="0"/>
  </sheetViews>
  <sheetFormatPr defaultColWidth="14.42578125" defaultRowHeight="15.75" customHeight="1" x14ac:dyDescent="0.2"/>
  <cols>
    <col min="2" max="2" width="50.7109375" customWidth="1"/>
    <col min="3" max="3" width="21.140625" customWidth="1"/>
    <col min="4" max="4" width="16.85546875" customWidth="1"/>
  </cols>
  <sheetData>
    <row r="1" spans="1:5" ht="15.75" customHeight="1" x14ac:dyDescent="0.3">
      <c r="A1" s="21" t="s">
        <v>0</v>
      </c>
      <c r="B1" s="22"/>
      <c r="C1" s="22"/>
      <c r="D1" s="22"/>
      <c r="E1" s="22"/>
    </row>
    <row r="2" spans="1:5" ht="15.75" customHeight="1" x14ac:dyDescent="0.3">
      <c r="A2" s="21" t="s">
        <v>1</v>
      </c>
      <c r="B2" s="22"/>
      <c r="C2" s="22"/>
      <c r="D2" s="22"/>
      <c r="E2" s="22"/>
    </row>
    <row r="3" spans="1:5" ht="15.75" customHeight="1" x14ac:dyDescent="0.3">
      <c r="A3" s="21" t="s">
        <v>2</v>
      </c>
      <c r="B3" s="22"/>
      <c r="C3" s="22"/>
      <c r="D3" s="22"/>
      <c r="E3" s="22"/>
    </row>
    <row r="4" spans="1:5" ht="15.75" customHeight="1" x14ac:dyDescent="0.3">
      <c r="A4" s="21" t="s">
        <v>3</v>
      </c>
      <c r="B4" s="22"/>
      <c r="C4" s="22"/>
      <c r="D4" s="22"/>
      <c r="E4" s="22"/>
    </row>
    <row r="5" spans="1:5" ht="15.75" customHeight="1" x14ac:dyDescent="0.3">
      <c r="A5" s="21" t="s">
        <v>4</v>
      </c>
      <c r="B5" s="22"/>
      <c r="C5" s="22"/>
      <c r="D5" s="22"/>
      <c r="E5" s="22"/>
    </row>
    <row r="6" spans="1:5" ht="15.75" customHeight="1" x14ac:dyDescent="0.3">
      <c r="A6" s="21" t="s">
        <v>5</v>
      </c>
      <c r="B6" s="22"/>
      <c r="C6" s="22"/>
      <c r="D6" s="22"/>
      <c r="E6" s="22"/>
    </row>
    <row r="7" spans="1:5" ht="15.75" customHeight="1" x14ac:dyDescent="0.3">
      <c r="A7" s="1" t="s">
        <v>6</v>
      </c>
      <c r="B7" s="3" t="s">
        <v>8</v>
      </c>
      <c r="C7" s="4"/>
      <c r="D7" s="5"/>
      <c r="E7" s="6"/>
    </row>
    <row r="8" spans="1:5" ht="15.75" customHeight="1" x14ac:dyDescent="0.3">
      <c r="A8" s="7" t="s">
        <v>9</v>
      </c>
      <c r="B8" s="8" t="s">
        <v>10</v>
      </c>
      <c r="C8" s="9" t="s">
        <v>11</v>
      </c>
      <c r="D8" s="10" t="s">
        <v>12</v>
      </c>
      <c r="E8" s="6"/>
    </row>
    <row r="9" spans="1:5" ht="15.75" customHeight="1" x14ac:dyDescent="0.35">
      <c r="A9" s="11">
        <v>1</v>
      </c>
      <c r="B9" s="12" t="s">
        <v>13</v>
      </c>
      <c r="C9" s="13">
        <f ca="1">IFERROR(__xludf.DUMMYFUNCTION("IMPORTRANGE(""https://docs.google.com/spreadsheets/d/1f8l-zGOblqSAfSEUf9B3z-KBk-tgRyR23cjqvKG-DJg/"",""Form Responses 1!c60"")"),2.52727272727272)</f>
        <v>2.5272727272727198</v>
      </c>
      <c r="D9" s="13">
        <f t="shared" ref="D9:D19" ca="1" si="0">(C9*100)/3</f>
        <v>84.242424242423994</v>
      </c>
      <c r="E9" s="6"/>
    </row>
    <row r="10" spans="1:5" ht="15.75" customHeight="1" x14ac:dyDescent="0.35">
      <c r="A10" s="11">
        <v>2</v>
      </c>
      <c r="B10" s="14" t="s">
        <v>14</v>
      </c>
      <c r="C10" s="13">
        <f ca="1">IFERROR(__xludf.DUMMYFUNCTION("IMPORTRANGE(""https://docs.google.com/spreadsheets/d/1f8l-zGOblqSAfSEUf9B3z-KBk-tgRyR23cjqvKG-DJg/"",""Form Responses 1!h60"")"),2.72727272727272)</f>
        <v>2.72727272727272</v>
      </c>
      <c r="D10" s="13">
        <f t="shared" ca="1" si="0"/>
        <v>90.909090909090665</v>
      </c>
      <c r="E10" s="6"/>
    </row>
    <row r="11" spans="1:5" ht="15.75" customHeight="1" x14ac:dyDescent="0.35">
      <c r="A11" s="11">
        <v>3</v>
      </c>
      <c r="B11" s="12" t="s">
        <v>15</v>
      </c>
      <c r="C11" s="13">
        <f ca="1">IFERROR(__xludf.DUMMYFUNCTION("IMPORTRANGE(""https://docs.google.com/spreadsheets/d/1f8l-zGOblqSAfSEUf9B3z-KBk-tgRyR23cjqvKG-DJg/"",""Form Responses 1!m60"")"),2.67272727272727)</f>
        <v>2.6727272727272702</v>
      </c>
      <c r="D11" s="13">
        <f t="shared" ca="1" si="0"/>
        <v>89.090909090909008</v>
      </c>
      <c r="E11" s="6"/>
    </row>
    <row r="12" spans="1:5" ht="15.75" customHeight="1" x14ac:dyDescent="0.35">
      <c r="A12" s="11">
        <v>4</v>
      </c>
      <c r="B12" s="14" t="s">
        <v>16</v>
      </c>
      <c r="C12" s="13">
        <f ca="1">IFERROR(__xludf.DUMMYFUNCTION("IMPORTRANGE(""https://docs.google.com/spreadsheets/d/1f8l-zGOblqSAfSEUf9B3z-KBk-tgRyR23cjqvKG-DJg/"",""Form Responses 1!r60"")"),2.61818181818181)</f>
        <v>2.6181818181818102</v>
      </c>
      <c r="D12" s="13">
        <f t="shared" ca="1" si="0"/>
        <v>87.27272727272701</v>
      </c>
      <c r="E12" s="6"/>
    </row>
    <row r="13" spans="1:5" ht="15.75" customHeight="1" x14ac:dyDescent="0.35">
      <c r="A13" s="11">
        <v>5</v>
      </c>
      <c r="B13" s="14" t="s">
        <v>17</v>
      </c>
      <c r="C13" s="13">
        <f ca="1">IFERROR(__xludf.DUMMYFUNCTION("IMPORTRANGE(""https://docs.google.com/spreadsheets/d/1f8l-zGOblqSAfSEUf9B3z-KBk-tgRyR23cjqvKG-DJg/"",""Form Responses 1!w60"")"),2.58181818181818)</f>
        <v>2.5818181818181798</v>
      </c>
      <c r="D13" s="13">
        <f t="shared" ca="1" si="0"/>
        <v>86.060606060605991</v>
      </c>
      <c r="E13" s="6"/>
    </row>
    <row r="14" spans="1:5" ht="15.75" customHeight="1" x14ac:dyDescent="0.35">
      <c r="A14" s="11">
        <v>6</v>
      </c>
      <c r="B14" s="14" t="s">
        <v>18</v>
      </c>
      <c r="C14" s="13">
        <f ca="1">IFERROR(__xludf.DUMMYFUNCTION("IMPORTRANGE(""https://docs.google.com/spreadsheets/d/1f8l-zGOblqSAfSEUf9B3z-KBk-tgRyR23cjqvKG-DJg/"",""Form Responses 1!ab60"")"),2.58181818181818)</f>
        <v>2.5818181818181798</v>
      </c>
      <c r="D14" s="13">
        <f t="shared" ca="1" si="0"/>
        <v>86.060606060605991</v>
      </c>
      <c r="E14" s="6"/>
    </row>
    <row r="15" spans="1:5" ht="15.75" customHeight="1" x14ac:dyDescent="0.35">
      <c r="A15" s="11">
        <v>7</v>
      </c>
      <c r="B15" s="14" t="s">
        <v>19</v>
      </c>
      <c r="C15" s="13">
        <f ca="1">IFERROR(__xludf.DUMMYFUNCTION("IMPORTRANGE(""https://docs.google.com/spreadsheets/d/1f8l-zGOblqSAfSEUf9B3z-KBk-tgRyR23cjqvKG-DJg/"",""Form Responses 1!ag60"")"),2.6)</f>
        <v>2.6</v>
      </c>
      <c r="D15" s="13">
        <f t="shared" ca="1" si="0"/>
        <v>86.666666666666671</v>
      </c>
      <c r="E15" s="6"/>
    </row>
    <row r="16" spans="1:5" ht="15.75" customHeight="1" x14ac:dyDescent="0.35">
      <c r="A16" s="11">
        <v>8</v>
      </c>
      <c r="B16" s="14" t="s">
        <v>20</v>
      </c>
      <c r="C16" s="13">
        <f ca="1">IFERROR(__xludf.DUMMYFUNCTION("IMPORTRANGE(""https://docs.google.com/spreadsheets/d/1f8l-zGOblqSAfSEUf9B3z-KBk-tgRyR23cjqvKG-DJg/"",""Form Responses 1!al60"")"),2.67272727272727)</f>
        <v>2.6727272727272702</v>
      </c>
      <c r="D16" s="13">
        <f t="shared" ca="1" si="0"/>
        <v>89.090909090909008</v>
      </c>
      <c r="E16" s="6"/>
    </row>
    <row r="17" spans="1:5" ht="15.75" customHeight="1" x14ac:dyDescent="0.35">
      <c r="A17" s="11">
        <v>9</v>
      </c>
      <c r="B17" s="15" t="s">
        <v>21</v>
      </c>
      <c r="C17" s="13">
        <f ca="1">IFERROR(__xludf.DUMMYFUNCTION("IMPORTRANGE(""https://docs.google.com/spreadsheets/d/1f8l-zGOblqSAfSEUf9B3z-KBk-tgRyR23cjqvKG-DJg/"",""Form Responses 1!aq60"")"),2.69090909090909)</f>
        <v>2.69090909090909</v>
      </c>
      <c r="D17" s="13">
        <f t="shared" ca="1" si="0"/>
        <v>89.696969696969674</v>
      </c>
      <c r="E17" s="6"/>
    </row>
    <row r="18" spans="1:5" ht="15.75" customHeight="1" x14ac:dyDescent="0.35">
      <c r="A18" s="11">
        <v>10</v>
      </c>
      <c r="B18" s="14" t="s">
        <v>22</v>
      </c>
      <c r="C18" s="13">
        <f ca="1">IFERROR(__xludf.DUMMYFUNCTION("IMPORTRANGE(""https://docs.google.com/spreadsheets/d/1f8l-zGOblqSAfSEUf9B3z-KBk-tgRyR23cjqvKG-DJg/"",""Form Responses 1!av60"")"),2.63636363636363)</f>
        <v>2.63636363636363</v>
      </c>
      <c r="D18" s="13">
        <f t="shared" ca="1" si="0"/>
        <v>87.878787878787662</v>
      </c>
      <c r="E18" s="6"/>
    </row>
    <row r="19" spans="1:5" ht="15.75" customHeight="1" x14ac:dyDescent="0.3">
      <c r="A19" s="16"/>
      <c r="B19" s="17" t="s">
        <v>23</v>
      </c>
      <c r="C19" s="9">
        <f ca="1">SUM(C9:C18)/10</f>
        <v>2.6309090909090869</v>
      </c>
      <c r="D19" s="9">
        <f t="shared" ca="1" si="0"/>
        <v>87.69696969696956</v>
      </c>
      <c r="E19" s="6"/>
    </row>
    <row r="20" spans="1:5" ht="15.75" customHeight="1" x14ac:dyDescent="0.2">
      <c r="A20" s="6"/>
      <c r="B20" s="6"/>
      <c r="C20" s="6"/>
      <c r="D20" s="6"/>
      <c r="E20" s="6"/>
    </row>
    <row r="21" spans="1:5" ht="15.75" customHeight="1" x14ac:dyDescent="0.2">
      <c r="A21" s="6"/>
      <c r="B21" s="6"/>
      <c r="C21" s="6"/>
      <c r="D21" s="6"/>
      <c r="E21" s="6"/>
    </row>
    <row r="22" spans="1:5" ht="15.75" customHeight="1" x14ac:dyDescent="0.2">
      <c r="A22" s="6"/>
      <c r="B22" s="6"/>
      <c r="C22" s="6"/>
      <c r="D22" s="6"/>
      <c r="E22" s="6"/>
    </row>
    <row r="23" spans="1:5" ht="15.75" customHeight="1" x14ac:dyDescent="0.2">
      <c r="A23" s="6"/>
      <c r="B23" s="6"/>
      <c r="C23" s="6"/>
      <c r="D23" s="6"/>
      <c r="E23" s="6"/>
    </row>
    <row r="24" spans="1:5" ht="12.75" x14ac:dyDescent="0.2">
      <c r="A24" s="6"/>
      <c r="B24" s="6"/>
      <c r="C24" s="6"/>
      <c r="D24" s="6"/>
      <c r="E24" s="6"/>
    </row>
    <row r="25" spans="1:5" ht="12.75" x14ac:dyDescent="0.2">
      <c r="A25" s="6"/>
      <c r="B25" s="6"/>
      <c r="C25" s="6"/>
      <c r="D25" s="6"/>
      <c r="E25" s="6"/>
    </row>
    <row r="26" spans="1:5" ht="12.75" x14ac:dyDescent="0.2">
      <c r="A26" s="6"/>
      <c r="B26" s="6"/>
      <c r="C26" s="6"/>
      <c r="D26" s="6"/>
      <c r="E26" s="6"/>
    </row>
    <row r="27" spans="1:5" ht="12.75" x14ac:dyDescent="0.2">
      <c r="A27" s="6"/>
      <c r="B27" s="6"/>
      <c r="C27" s="6"/>
      <c r="D27" s="6"/>
      <c r="E27" s="6"/>
    </row>
    <row r="28" spans="1:5" ht="12.75" x14ac:dyDescent="0.2">
      <c r="A28" s="6"/>
      <c r="B28" s="6"/>
      <c r="C28" s="6"/>
      <c r="D28" s="6"/>
      <c r="E28" s="6"/>
    </row>
    <row r="29" spans="1:5" ht="20.25" x14ac:dyDescent="0.3">
      <c r="A29" s="18" t="s">
        <v>24</v>
      </c>
      <c r="B29" s="19"/>
      <c r="C29" s="19"/>
      <c r="D29" s="20"/>
      <c r="E29" s="20"/>
    </row>
    <row r="30" spans="1:5" ht="20.25" x14ac:dyDescent="0.3">
      <c r="A30" s="18" t="s">
        <v>26</v>
      </c>
      <c r="B30" s="19"/>
      <c r="C30" s="19"/>
      <c r="D30" s="20"/>
      <c r="E30" s="20"/>
    </row>
  </sheetData>
  <mergeCells count="6">
    <mergeCell ref="A6:E6"/>
    <mergeCell ref="A1:E1"/>
    <mergeCell ref="A2:E2"/>
    <mergeCell ref="A3:E3"/>
    <mergeCell ref="A4:E4"/>
    <mergeCell ref="A5:E5"/>
  </mergeCells>
  <printOptions horizontalCentered="1"/>
  <pageMargins left="0.7" right="0.7" top="0.75" bottom="0.75" header="0" footer="0"/>
  <pageSetup paperSize="9" fitToHeight="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30"/>
  <sheetViews>
    <sheetView workbookViewId="0"/>
  </sheetViews>
  <sheetFormatPr defaultColWidth="14.42578125" defaultRowHeight="15.75" customHeight="1" x14ac:dyDescent="0.2"/>
  <cols>
    <col min="2" max="2" width="50.7109375" customWidth="1"/>
    <col min="3" max="3" width="21.140625" customWidth="1"/>
    <col min="4" max="4" width="16.85546875" customWidth="1"/>
  </cols>
  <sheetData>
    <row r="1" spans="1:5" ht="15.75" customHeight="1" x14ac:dyDescent="0.3">
      <c r="A1" s="21" t="s">
        <v>0</v>
      </c>
      <c r="B1" s="22"/>
      <c r="C1" s="22"/>
      <c r="D1" s="22"/>
      <c r="E1" s="22"/>
    </row>
    <row r="2" spans="1:5" ht="15.75" customHeight="1" x14ac:dyDescent="0.3">
      <c r="A2" s="21" t="s">
        <v>1</v>
      </c>
      <c r="B2" s="22"/>
      <c r="C2" s="22"/>
      <c r="D2" s="22"/>
      <c r="E2" s="22"/>
    </row>
    <row r="3" spans="1:5" ht="15.75" customHeight="1" x14ac:dyDescent="0.3">
      <c r="A3" s="21" t="s">
        <v>2</v>
      </c>
      <c r="B3" s="22"/>
      <c r="C3" s="22"/>
      <c r="D3" s="22"/>
      <c r="E3" s="22"/>
    </row>
    <row r="4" spans="1:5" ht="15.75" customHeight="1" x14ac:dyDescent="0.3">
      <c r="A4" s="21" t="s">
        <v>3</v>
      </c>
      <c r="B4" s="22"/>
      <c r="C4" s="22"/>
      <c r="D4" s="22"/>
      <c r="E4" s="22"/>
    </row>
    <row r="5" spans="1:5" ht="15.75" customHeight="1" x14ac:dyDescent="0.3">
      <c r="A5" s="21" t="s">
        <v>4</v>
      </c>
      <c r="B5" s="22"/>
      <c r="C5" s="22"/>
      <c r="D5" s="22"/>
      <c r="E5" s="22"/>
    </row>
    <row r="6" spans="1:5" ht="15.75" customHeight="1" x14ac:dyDescent="0.3">
      <c r="A6" s="21" t="s">
        <v>5</v>
      </c>
      <c r="B6" s="22"/>
      <c r="C6" s="22"/>
      <c r="D6" s="22"/>
      <c r="E6" s="22"/>
    </row>
    <row r="7" spans="1:5" ht="15.75" customHeight="1" x14ac:dyDescent="0.3">
      <c r="A7" s="1" t="s">
        <v>6</v>
      </c>
      <c r="B7" s="3" t="s">
        <v>28</v>
      </c>
      <c r="C7" s="4"/>
      <c r="D7" s="5"/>
      <c r="E7" s="6"/>
    </row>
    <row r="8" spans="1:5" ht="15.75" customHeight="1" x14ac:dyDescent="0.3">
      <c r="A8" s="7" t="s">
        <v>9</v>
      </c>
      <c r="B8" s="8" t="s">
        <v>10</v>
      </c>
      <c r="C8" s="9" t="s">
        <v>11</v>
      </c>
      <c r="D8" s="10" t="s">
        <v>12</v>
      </c>
      <c r="E8" s="6"/>
    </row>
    <row r="9" spans="1:5" ht="15.75" customHeight="1" x14ac:dyDescent="0.35">
      <c r="A9" s="11">
        <v>1</v>
      </c>
      <c r="B9" s="12" t="s">
        <v>13</v>
      </c>
      <c r="C9" s="13">
        <f ca="1">IFERROR(__xludf.DUMMYFUNCTION("IMPORTRANGE(""https://docs.google.com/spreadsheets/d/1f8l-zGOblqSAfSEUf9B3z-KBk-tgRyR23cjqvKG-DJg/"",""Form Responses 1!d60"")"),2.29090909090909)</f>
        <v>2.2909090909090901</v>
      </c>
      <c r="D9" s="13">
        <f t="shared" ref="D9:D19" ca="1" si="0">(C9*100)/3</f>
        <v>76.363636363636331</v>
      </c>
      <c r="E9" s="6"/>
    </row>
    <row r="10" spans="1:5" ht="15.75" customHeight="1" x14ac:dyDescent="0.35">
      <c r="A10" s="11">
        <v>2</v>
      </c>
      <c r="B10" s="14" t="s">
        <v>14</v>
      </c>
      <c r="C10" s="13">
        <f ca="1">IFERROR(__xludf.DUMMYFUNCTION("IMPORTRANGE(""https://docs.google.com/spreadsheets/d/1f8l-zGOblqSAfSEUf9B3z-KBk-tgRyR23cjqvKG-DJg/"",""Form Responses 1!i60"")"),2.43636363636363)</f>
        <v>2.4363636363636298</v>
      </c>
      <c r="D10" s="13">
        <f t="shared" ca="1" si="0"/>
        <v>81.212121212120991</v>
      </c>
      <c r="E10" s="6"/>
    </row>
    <row r="11" spans="1:5" ht="15.75" customHeight="1" x14ac:dyDescent="0.35">
      <c r="A11" s="11">
        <v>3</v>
      </c>
      <c r="B11" s="12" t="s">
        <v>15</v>
      </c>
      <c r="C11" s="13">
        <f ca="1">IFERROR(__xludf.DUMMYFUNCTION("IMPORTRANGE(""https://docs.google.com/spreadsheets/d/1f8l-zGOblqSAfSEUf9B3z-KBk-tgRyR23cjqvKG-DJg/"",""Form Responses 1!n60"")"),2.47272727272727)</f>
        <v>2.47272727272727</v>
      </c>
      <c r="D11" s="13">
        <f t="shared" ca="1" si="0"/>
        <v>82.424242424242337</v>
      </c>
      <c r="E11" s="6"/>
    </row>
    <row r="12" spans="1:5" ht="15.75" customHeight="1" x14ac:dyDescent="0.35">
      <c r="A12" s="11">
        <v>4</v>
      </c>
      <c r="B12" s="14" t="s">
        <v>16</v>
      </c>
      <c r="C12" s="13">
        <f ca="1">IFERROR(__xludf.DUMMYFUNCTION("IMPORTRANGE(""https://docs.google.com/spreadsheets/d/1f8l-zGOblqSAfSEUf9B3z-KBk-tgRyR23cjqvKG-DJg/"",""Form Responses 1!s60"")"),2.38181818181818)</f>
        <v>2.3818181818181801</v>
      </c>
      <c r="D12" s="13">
        <f t="shared" ca="1" si="0"/>
        <v>79.393939393939334</v>
      </c>
      <c r="E12" s="6"/>
    </row>
    <row r="13" spans="1:5" ht="15.75" customHeight="1" x14ac:dyDescent="0.35">
      <c r="A13" s="11">
        <v>5</v>
      </c>
      <c r="B13" s="14" t="s">
        <v>17</v>
      </c>
      <c r="C13" s="13">
        <f ca="1">IFERROR(__xludf.DUMMYFUNCTION("IMPORTRANGE(""https://docs.google.com/spreadsheets/d/1f8l-zGOblqSAfSEUf9B3z-KBk-tgRyR23cjqvKG-DJg/"",""Form Responses 1!x60"")"),2.38181818181818)</f>
        <v>2.3818181818181801</v>
      </c>
      <c r="D13" s="13">
        <f t="shared" ca="1" si="0"/>
        <v>79.393939393939334</v>
      </c>
      <c r="E13" s="6"/>
    </row>
    <row r="14" spans="1:5" ht="15.75" customHeight="1" x14ac:dyDescent="0.35">
      <c r="A14" s="11">
        <v>6</v>
      </c>
      <c r="B14" s="14" t="s">
        <v>18</v>
      </c>
      <c r="C14" s="13">
        <f ca="1">IFERROR(__xludf.DUMMYFUNCTION("IMPORTRANGE(""https://docs.google.com/spreadsheets/d/1f8l-zGOblqSAfSEUf9B3z-KBk-tgRyR23cjqvKG-DJg/"",""Form Responses 1!ac60"")"),2.45454545454545)</f>
        <v>2.4545454545454501</v>
      </c>
      <c r="D14" s="13">
        <f t="shared" ca="1" si="0"/>
        <v>81.818181818181671</v>
      </c>
      <c r="E14" s="6"/>
    </row>
    <row r="15" spans="1:5" ht="15.75" customHeight="1" x14ac:dyDescent="0.35">
      <c r="A15" s="11">
        <v>7</v>
      </c>
      <c r="B15" s="14" t="s">
        <v>19</v>
      </c>
      <c r="C15" s="13">
        <f ca="1">IFERROR(__xludf.DUMMYFUNCTION("IMPORTRANGE(""https://docs.google.com/spreadsheets/d/1f8l-zGOblqSAfSEUf9B3z-KBk-tgRyR23cjqvKG-DJg/"",""Form Responses 1!ah60"")"),2.3090909090909)</f>
        <v>2.3090909090909002</v>
      </c>
      <c r="D15" s="13">
        <f t="shared" ca="1" si="0"/>
        <v>76.96969696969667</v>
      </c>
      <c r="E15" s="6"/>
    </row>
    <row r="16" spans="1:5" ht="15.75" customHeight="1" x14ac:dyDescent="0.35">
      <c r="A16" s="11">
        <v>8</v>
      </c>
      <c r="B16" s="14" t="s">
        <v>20</v>
      </c>
      <c r="C16" s="13">
        <f ca="1">IFERROR(__xludf.DUMMYFUNCTION("IMPORTRANGE(""https://docs.google.com/spreadsheets/d/1f8l-zGOblqSAfSEUf9B3z-KBk-tgRyR23cjqvKG-DJg/"",""Form Responses 1!am60"")"),2.4)</f>
        <v>2.4</v>
      </c>
      <c r="D16" s="13">
        <f t="shared" ca="1" si="0"/>
        <v>80</v>
      </c>
      <c r="E16" s="6"/>
    </row>
    <row r="17" spans="1:5" ht="15.75" customHeight="1" x14ac:dyDescent="0.35">
      <c r="A17" s="11">
        <v>9</v>
      </c>
      <c r="B17" s="15" t="s">
        <v>21</v>
      </c>
      <c r="C17" s="13">
        <f ca="1">IFERROR(__xludf.DUMMYFUNCTION("IMPORTRANGE(""https://docs.google.com/spreadsheets/d/1f8l-zGOblqSAfSEUf9B3z-KBk-tgRyR23cjqvKG-DJg/"",""Form Responses 1!ar60"")"),2.45454545454545)</f>
        <v>2.4545454545454501</v>
      </c>
      <c r="D17" s="13">
        <f t="shared" ca="1" si="0"/>
        <v>81.818181818181671</v>
      </c>
      <c r="E17" s="6"/>
    </row>
    <row r="18" spans="1:5" ht="15.75" customHeight="1" x14ac:dyDescent="0.35">
      <c r="A18" s="11">
        <v>10</v>
      </c>
      <c r="B18" s="14" t="s">
        <v>22</v>
      </c>
      <c r="C18" s="13">
        <f ca="1">IFERROR(__xludf.DUMMYFUNCTION("IMPORTRANGE(""https://docs.google.com/spreadsheets/d/1f8l-zGOblqSAfSEUf9B3z-KBk-tgRyR23cjqvKG-DJg/"",""Form Responses 1!aw60"")"),2.4)</f>
        <v>2.4</v>
      </c>
      <c r="D18" s="13">
        <f t="shared" ca="1" si="0"/>
        <v>80</v>
      </c>
      <c r="E18" s="6"/>
    </row>
    <row r="19" spans="1:5" ht="15.75" customHeight="1" x14ac:dyDescent="0.3">
      <c r="A19" s="16"/>
      <c r="B19" s="17" t="s">
        <v>23</v>
      </c>
      <c r="C19" s="9">
        <f ca="1">SUM(C9:C18)/10</f>
        <v>2.3981818181818149</v>
      </c>
      <c r="D19" s="9">
        <f t="shared" ca="1" si="0"/>
        <v>79.939393939393824</v>
      </c>
      <c r="E19" s="6"/>
    </row>
    <row r="20" spans="1:5" ht="15.75" customHeight="1" x14ac:dyDescent="0.2">
      <c r="A20" s="6"/>
      <c r="B20" s="6"/>
      <c r="C20" s="6"/>
      <c r="D20" s="6"/>
      <c r="E20" s="6"/>
    </row>
    <row r="21" spans="1:5" ht="15.75" customHeight="1" x14ac:dyDescent="0.2">
      <c r="A21" s="6"/>
      <c r="B21" s="6"/>
      <c r="C21" s="6"/>
      <c r="D21" s="6"/>
      <c r="E21" s="6"/>
    </row>
    <row r="22" spans="1:5" ht="15.75" customHeight="1" x14ac:dyDescent="0.2">
      <c r="A22" s="6"/>
      <c r="B22" s="6"/>
      <c r="C22" s="6"/>
      <c r="D22" s="6"/>
      <c r="E22" s="6"/>
    </row>
    <row r="23" spans="1:5" ht="15.75" customHeight="1" x14ac:dyDescent="0.2">
      <c r="A23" s="6"/>
      <c r="B23" s="6"/>
      <c r="C23" s="6"/>
      <c r="D23" s="6"/>
      <c r="E23" s="6"/>
    </row>
    <row r="24" spans="1:5" ht="12.75" x14ac:dyDescent="0.2">
      <c r="A24" s="6"/>
      <c r="B24" s="6"/>
      <c r="C24" s="6"/>
      <c r="D24" s="6"/>
      <c r="E24" s="6"/>
    </row>
    <row r="25" spans="1:5" ht="12.75" x14ac:dyDescent="0.2">
      <c r="A25" s="6"/>
      <c r="B25" s="6"/>
      <c r="C25" s="6"/>
      <c r="D25" s="6"/>
      <c r="E25" s="6"/>
    </row>
    <row r="26" spans="1:5" ht="12.75" x14ac:dyDescent="0.2">
      <c r="A26" s="6"/>
      <c r="B26" s="6"/>
      <c r="C26" s="6"/>
      <c r="D26" s="6"/>
      <c r="E26" s="6"/>
    </row>
    <row r="27" spans="1:5" ht="12.75" x14ac:dyDescent="0.2">
      <c r="A27" s="6"/>
      <c r="B27" s="6"/>
      <c r="C27" s="6"/>
      <c r="D27" s="6"/>
      <c r="E27" s="6"/>
    </row>
    <row r="28" spans="1:5" ht="12.75" x14ac:dyDescent="0.2">
      <c r="A28" s="6"/>
      <c r="B28" s="6"/>
      <c r="C28" s="6"/>
      <c r="D28" s="6"/>
      <c r="E28" s="6"/>
    </row>
    <row r="29" spans="1:5" ht="20.25" x14ac:dyDescent="0.3">
      <c r="A29" s="18" t="s">
        <v>24</v>
      </c>
      <c r="B29" s="19"/>
      <c r="C29" s="19"/>
      <c r="D29" s="20"/>
      <c r="E29" s="20"/>
    </row>
    <row r="30" spans="1:5" ht="20.25" x14ac:dyDescent="0.3">
      <c r="A30" s="18" t="s">
        <v>34</v>
      </c>
      <c r="B30" s="19"/>
      <c r="C30" s="19"/>
      <c r="D30" s="20"/>
      <c r="E30" s="20"/>
    </row>
  </sheetData>
  <mergeCells count="6">
    <mergeCell ref="A6:E6"/>
    <mergeCell ref="A1:E1"/>
    <mergeCell ref="A2:E2"/>
    <mergeCell ref="A3:E3"/>
    <mergeCell ref="A4:E4"/>
    <mergeCell ref="A5:E5"/>
  </mergeCells>
  <printOptions horizontalCentered="1"/>
  <pageMargins left="0.7" right="0.7" top="0.75" bottom="0.75" header="0" footer="0"/>
  <pageSetup paperSize="9" fitToHeight="0" pageOrder="overThenDown" orientation="portrait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30"/>
  <sheetViews>
    <sheetView workbookViewId="0"/>
  </sheetViews>
  <sheetFormatPr defaultColWidth="14.42578125" defaultRowHeight="15.75" customHeight="1" x14ac:dyDescent="0.2"/>
  <cols>
    <col min="2" max="2" width="50.7109375" customWidth="1"/>
    <col min="3" max="3" width="21.140625" customWidth="1"/>
    <col min="4" max="4" width="16.85546875" customWidth="1"/>
  </cols>
  <sheetData>
    <row r="1" spans="1:5" ht="15.75" customHeight="1" x14ac:dyDescent="0.3">
      <c r="A1" s="21" t="s">
        <v>0</v>
      </c>
      <c r="B1" s="22"/>
      <c r="C1" s="22"/>
      <c r="D1" s="22"/>
      <c r="E1" s="22"/>
    </row>
    <row r="2" spans="1:5" ht="15.75" customHeight="1" x14ac:dyDescent="0.3">
      <c r="A2" s="21" t="s">
        <v>1</v>
      </c>
      <c r="B2" s="22"/>
      <c r="C2" s="22"/>
      <c r="D2" s="22"/>
      <c r="E2" s="22"/>
    </row>
    <row r="3" spans="1:5" ht="15.75" customHeight="1" x14ac:dyDescent="0.3">
      <c r="A3" s="21" t="s">
        <v>2</v>
      </c>
      <c r="B3" s="22"/>
      <c r="C3" s="22"/>
      <c r="D3" s="22"/>
      <c r="E3" s="22"/>
    </row>
    <row r="4" spans="1:5" ht="15.75" customHeight="1" x14ac:dyDescent="0.3">
      <c r="A4" s="21" t="s">
        <v>3</v>
      </c>
      <c r="B4" s="22"/>
      <c r="C4" s="22"/>
      <c r="D4" s="22"/>
      <c r="E4" s="22"/>
    </row>
    <row r="5" spans="1:5" ht="15.75" customHeight="1" x14ac:dyDescent="0.3">
      <c r="A5" s="21" t="s">
        <v>4</v>
      </c>
      <c r="B5" s="22"/>
      <c r="C5" s="22"/>
      <c r="D5" s="22"/>
      <c r="E5" s="22"/>
    </row>
    <row r="6" spans="1:5" ht="15.75" customHeight="1" x14ac:dyDescent="0.3">
      <c r="A6" s="21" t="s">
        <v>5</v>
      </c>
      <c r="B6" s="22"/>
      <c r="C6" s="22"/>
      <c r="D6" s="22"/>
      <c r="E6" s="22"/>
    </row>
    <row r="7" spans="1:5" ht="15.75" customHeight="1" x14ac:dyDescent="0.3">
      <c r="A7" s="1" t="s">
        <v>6</v>
      </c>
      <c r="B7" s="3" t="s">
        <v>27</v>
      </c>
      <c r="C7" s="4"/>
      <c r="D7" s="5"/>
      <c r="E7" s="6"/>
    </row>
    <row r="8" spans="1:5" ht="15.75" customHeight="1" x14ac:dyDescent="0.3">
      <c r="A8" s="7" t="s">
        <v>9</v>
      </c>
      <c r="B8" s="8" t="s">
        <v>10</v>
      </c>
      <c r="C8" s="9" t="s">
        <v>11</v>
      </c>
      <c r="D8" s="10" t="s">
        <v>12</v>
      </c>
      <c r="E8" s="6"/>
    </row>
    <row r="9" spans="1:5" ht="15.75" customHeight="1" x14ac:dyDescent="0.35">
      <c r="A9" s="11">
        <v>1</v>
      </c>
      <c r="B9" s="12" t="s">
        <v>13</v>
      </c>
      <c r="C9" s="13">
        <f ca="1">IFERROR(__xludf.DUMMYFUNCTION("IMPORTRANGE(""https://docs.google.com/spreadsheets/d/1f8l-zGOblqSAfSEUf9B3z-KBk-tgRyR23cjqvKG-DJg/"",""Form Responses 1!e60"")"),2.65454545454545)</f>
        <v>2.6545454545454499</v>
      </c>
      <c r="D9" s="13">
        <f t="shared" ref="D9:D19" ca="1" si="0">(C9*100)/3</f>
        <v>88.484848484848328</v>
      </c>
      <c r="E9" s="6"/>
    </row>
    <row r="10" spans="1:5" ht="15.75" customHeight="1" x14ac:dyDescent="0.35">
      <c r="A10" s="11">
        <v>2</v>
      </c>
      <c r="B10" s="14" t="s">
        <v>14</v>
      </c>
      <c r="C10" s="13">
        <f ca="1">IFERROR(__xludf.DUMMYFUNCTION("IMPORTRANGE(""https://docs.google.com/spreadsheets/d/1f8l-zGOblqSAfSEUf9B3z-KBk-tgRyR23cjqvKG-DJg/"",""Form Responses 1!j60"")"),2.65454545454545)</f>
        <v>2.6545454545454499</v>
      </c>
      <c r="D10" s="13">
        <f t="shared" ca="1" si="0"/>
        <v>88.484848484848328</v>
      </c>
      <c r="E10" s="6"/>
    </row>
    <row r="11" spans="1:5" ht="15.75" customHeight="1" x14ac:dyDescent="0.35">
      <c r="A11" s="11">
        <v>3</v>
      </c>
      <c r="B11" s="12" t="s">
        <v>15</v>
      </c>
      <c r="C11" s="13">
        <f ca="1">IFERROR(__xludf.DUMMYFUNCTION("IMPORTRANGE(""https://docs.google.com/spreadsheets/d/1f8l-zGOblqSAfSEUf9B3z-KBk-tgRyR23cjqvKG-DJg/"",""Form Responses 1!o60"")"),2.76363636363636)</f>
        <v>2.7636363636363601</v>
      </c>
      <c r="D11" s="13">
        <f t="shared" ca="1" si="0"/>
        <v>92.121212121212011</v>
      </c>
      <c r="E11" s="6"/>
    </row>
    <row r="12" spans="1:5" ht="15.75" customHeight="1" x14ac:dyDescent="0.35">
      <c r="A12" s="11">
        <v>4</v>
      </c>
      <c r="B12" s="14" t="s">
        <v>16</v>
      </c>
      <c r="C12" s="13">
        <f ca="1">IFERROR(__xludf.DUMMYFUNCTION("IMPORTRANGE(""https://docs.google.com/spreadsheets/d/1f8l-zGOblqSAfSEUf9B3z-KBk-tgRyR23cjqvKG-DJg/"",""Form Responses 1!t60"")"),2.61818181818181)</f>
        <v>2.6181818181818102</v>
      </c>
      <c r="D12" s="13">
        <f t="shared" ca="1" si="0"/>
        <v>87.27272727272701</v>
      </c>
      <c r="E12" s="6"/>
    </row>
    <row r="13" spans="1:5" ht="15.75" customHeight="1" x14ac:dyDescent="0.35">
      <c r="A13" s="11">
        <v>5</v>
      </c>
      <c r="B13" s="14" t="s">
        <v>17</v>
      </c>
      <c r="C13" s="13">
        <f ca="1">IFERROR(__xludf.DUMMYFUNCTION("IMPORTRANGE(""https://docs.google.com/spreadsheets/d/1f8l-zGOblqSAfSEUf9B3z-KBk-tgRyR23cjqvKG-DJg/"",""Form Responses 1!y60"")"),2.6)</f>
        <v>2.6</v>
      </c>
      <c r="D13" s="13">
        <f t="shared" ca="1" si="0"/>
        <v>86.666666666666671</v>
      </c>
      <c r="E13" s="6"/>
    </row>
    <row r="14" spans="1:5" ht="15.75" customHeight="1" x14ac:dyDescent="0.35">
      <c r="A14" s="11">
        <v>6</v>
      </c>
      <c r="B14" s="14" t="s">
        <v>18</v>
      </c>
      <c r="C14" s="13">
        <f ca="1">IFERROR(__xludf.DUMMYFUNCTION("IMPORTRANGE(""https://docs.google.com/spreadsheets/d/1f8l-zGOblqSAfSEUf9B3z-KBk-tgRyR23cjqvKG-DJg/"",""Form Responses 1!ad60"")"),2.61818181818181)</f>
        <v>2.6181818181818102</v>
      </c>
      <c r="D14" s="13">
        <f t="shared" ca="1" si="0"/>
        <v>87.27272727272701</v>
      </c>
      <c r="E14" s="6"/>
    </row>
    <row r="15" spans="1:5" ht="15.75" customHeight="1" x14ac:dyDescent="0.35">
      <c r="A15" s="11">
        <v>7</v>
      </c>
      <c r="B15" s="14" t="s">
        <v>19</v>
      </c>
      <c r="C15" s="13">
        <f ca="1">IFERROR(__xludf.DUMMYFUNCTION("IMPORTRANGE(""https://docs.google.com/spreadsheets/d/1f8l-zGOblqSAfSEUf9B3z-KBk-tgRyR23cjqvKG-DJg/"",""Form Responses 1!ai60"")"),2.54545454545454)</f>
        <v>2.5454545454545401</v>
      </c>
      <c r="D15" s="13">
        <f t="shared" ca="1" si="0"/>
        <v>84.848484848484674</v>
      </c>
      <c r="E15" s="6"/>
    </row>
    <row r="16" spans="1:5" ht="15.75" customHeight="1" x14ac:dyDescent="0.35">
      <c r="A16" s="11">
        <v>8</v>
      </c>
      <c r="B16" s="14" t="s">
        <v>20</v>
      </c>
      <c r="C16" s="13">
        <f ca="1">IFERROR(__xludf.DUMMYFUNCTION("IMPORTRANGE(""https://docs.google.com/spreadsheets/d/1f8l-zGOblqSAfSEUf9B3z-KBk-tgRyR23cjqvKG-DJg/"",""Form Responses 1!an60"")"),2.54545454545454)</f>
        <v>2.5454545454545401</v>
      </c>
      <c r="D16" s="13">
        <f t="shared" ca="1" si="0"/>
        <v>84.848484848484674</v>
      </c>
      <c r="E16" s="6"/>
    </row>
    <row r="17" spans="1:5" ht="15.75" customHeight="1" x14ac:dyDescent="0.35">
      <c r="A17" s="11">
        <v>9</v>
      </c>
      <c r="B17" s="15" t="s">
        <v>21</v>
      </c>
      <c r="C17" s="13">
        <f ca="1">IFERROR(__xludf.DUMMYFUNCTION("IMPORTRANGE(""https://docs.google.com/spreadsheets/d/1f8l-zGOblqSAfSEUf9B3z-KBk-tgRyR23cjqvKG-DJg/"",""Form Responses 1!as60"")"),2.67272727272727)</f>
        <v>2.6727272727272702</v>
      </c>
      <c r="D17" s="13">
        <f t="shared" ca="1" si="0"/>
        <v>89.090909090909008</v>
      </c>
      <c r="E17" s="6"/>
    </row>
    <row r="18" spans="1:5" ht="15.75" customHeight="1" x14ac:dyDescent="0.35">
      <c r="A18" s="11">
        <v>10</v>
      </c>
      <c r="B18" s="14" t="s">
        <v>22</v>
      </c>
      <c r="C18" s="13">
        <f ca="1">IFERROR(__xludf.DUMMYFUNCTION("IMPORTRANGE(""https://docs.google.com/spreadsheets/d/1f8l-zGOblqSAfSEUf9B3z-KBk-tgRyR23cjqvKG-DJg/"",""Form Responses 1!ax60"")"),2.61818181818181)</f>
        <v>2.6181818181818102</v>
      </c>
      <c r="D18" s="13">
        <f t="shared" ca="1" si="0"/>
        <v>87.27272727272701</v>
      </c>
      <c r="E18" s="6"/>
    </row>
    <row r="19" spans="1:5" ht="15.75" customHeight="1" x14ac:dyDescent="0.3">
      <c r="A19" s="16"/>
      <c r="B19" s="17" t="s">
        <v>23</v>
      </c>
      <c r="C19" s="9">
        <f ca="1">SUM(C9:C18)/10</f>
        <v>2.629090909090904</v>
      </c>
      <c r="D19" s="9">
        <f t="shared" ca="1" si="0"/>
        <v>87.63636363636347</v>
      </c>
      <c r="E19" s="6"/>
    </row>
    <row r="20" spans="1:5" ht="15.75" customHeight="1" x14ac:dyDescent="0.2">
      <c r="A20" s="6"/>
      <c r="B20" s="6"/>
      <c r="C20" s="6"/>
      <c r="D20" s="6"/>
      <c r="E20" s="6"/>
    </row>
    <row r="21" spans="1:5" ht="15.75" customHeight="1" x14ac:dyDescent="0.2">
      <c r="A21" s="6"/>
      <c r="B21" s="6"/>
      <c r="C21" s="6"/>
      <c r="D21" s="6"/>
      <c r="E21" s="6"/>
    </row>
    <row r="22" spans="1:5" ht="15.75" customHeight="1" x14ac:dyDescent="0.2">
      <c r="A22" s="6"/>
      <c r="B22" s="6"/>
      <c r="C22" s="6"/>
      <c r="D22" s="6"/>
      <c r="E22" s="6"/>
    </row>
    <row r="23" spans="1:5" ht="15.75" customHeight="1" x14ac:dyDescent="0.2">
      <c r="A23" s="6"/>
      <c r="B23" s="6"/>
      <c r="C23" s="6"/>
      <c r="D23" s="6"/>
      <c r="E23" s="6"/>
    </row>
    <row r="24" spans="1:5" ht="12.75" x14ac:dyDescent="0.2">
      <c r="A24" s="6"/>
      <c r="B24" s="6"/>
      <c r="C24" s="6"/>
      <c r="D24" s="6"/>
      <c r="E24" s="6"/>
    </row>
    <row r="25" spans="1:5" ht="12.75" x14ac:dyDescent="0.2">
      <c r="A25" s="6"/>
      <c r="B25" s="6"/>
      <c r="C25" s="6"/>
      <c r="D25" s="6"/>
      <c r="E25" s="6"/>
    </row>
    <row r="26" spans="1:5" ht="12.75" x14ac:dyDescent="0.2">
      <c r="A26" s="6"/>
      <c r="B26" s="6"/>
      <c r="C26" s="6"/>
      <c r="D26" s="6"/>
      <c r="E26" s="6"/>
    </row>
    <row r="27" spans="1:5" ht="12.75" x14ac:dyDescent="0.2">
      <c r="A27" s="6"/>
      <c r="B27" s="6"/>
      <c r="C27" s="6"/>
      <c r="D27" s="6"/>
      <c r="E27" s="6"/>
    </row>
    <row r="28" spans="1:5" ht="12.75" x14ac:dyDescent="0.2">
      <c r="A28" s="6"/>
      <c r="B28" s="6"/>
      <c r="C28" s="6"/>
      <c r="D28" s="6"/>
      <c r="E28" s="6"/>
    </row>
    <row r="29" spans="1:5" ht="20.25" x14ac:dyDescent="0.3">
      <c r="A29" s="18" t="s">
        <v>30</v>
      </c>
      <c r="B29" s="19"/>
      <c r="C29" s="19"/>
      <c r="D29" s="20"/>
      <c r="E29" s="20"/>
    </row>
    <row r="30" spans="1:5" ht="20.25" x14ac:dyDescent="0.3">
      <c r="A30" s="18" t="s">
        <v>31</v>
      </c>
      <c r="B30" s="19"/>
      <c r="C30" s="19"/>
      <c r="D30" s="20"/>
      <c r="E30" s="20"/>
    </row>
  </sheetData>
  <mergeCells count="6">
    <mergeCell ref="A6:E6"/>
    <mergeCell ref="A1:E1"/>
    <mergeCell ref="A2:E2"/>
    <mergeCell ref="A3:E3"/>
    <mergeCell ref="A4:E4"/>
    <mergeCell ref="A5:E5"/>
  </mergeCells>
  <printOptions horizontalCentered="1"/>
  <pageMargins left="0.7" right="0.7" top="0.75" bottom="0.75" header="0" footer="0"/>
  <pageSetup paperSize="9" fitToHeight="0" pageOrder="overThenDown" orientation="portrait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30"/>
  <sheetViews>
    <sheetView workbookViewId="0"/>
  </sheetViews>
  <sheetFormatPr defaultColWidth="14.42578125" defaultRowHeight="15.75" customHeight="1" x14ac:dyDescent="0.2"/>
  <cols>
    <col min="2" max="2" width="50.7109375" customWidth="1"/>
    <col min="3" max="3" width="21.140625" customWidth="1"/>
    <col min="4" max="4" width="16.85546875" customWidth="1"/>
  </cols>
  <sheetData>
    <row r="1" spans="1:6" ht="15.75" customHeight="1" x14ac:dyDescent="0.3">
      <c r="A1" s="21" t="s">
        <v>0</v>
      </c>
      <c r="B1" s="22"/>
      <c r="C1" s="22"/>
      <c r="D1" s="22"/>
      <c r="E1" s="22"/>
    </row>
    <row r="2" spans="1:6" ht="15.75" customHeight="1" x14ac:dyDescent="0.3">
      <c r="A2" s="21" t="s">
        <v>1</v>
      </c>
      <c r="B2" s="22"/>
      <c r="C2" s="22"/>
      <c r="D2" s="22"/>
      <c r="E2" s="22"/>
    </row>
    <row r="3" spans="1:6" ht="15.75" customHeight="1" x14ac:dyDescent="0.3">
      <c r="A3" s="21" t="s">
        <v>2</v>
      </c>
      <c r="B3" s="22"/>
      <c r="C3" s="22"/>
      <c r="D3" s="22"/>
      <c r="E3" s="22"/>
    </row>
    <row r="4" spans="1:6" ht="15.75" customHeight="1" x14ac:dyDescent="0.3">
      <c r="A4" s="21" t="s">
        <v>3</v>
      </c>
      <c r="B4" s="22"/>
      <c r="C4" s="22"/>
      <c r="D4" s="22"/>
      <c r="E4" s="22"/>
    </row>
    <row r="5" spans="1:6" ht="15.75" customHeight="1" x14ac:dyDescent="0.3">
      <c r="A5" s="21" t="s">
        <v>4</v>
      </c>
      <c r="B5" s="22"/>
      <c r="C5" s="22"/>
      <c r="D5" s="22"/>
      <c r="E5" s="22"/>
    </row>
    <row r="6" spans="1:6" ht="15.75" customHeight="1" x14ac:dyDescent="0.3">
      <c r="A6" s="21" t="s">
        <v>5</v>
      </c>
      <c r="B6" s="22"/>
      <c r="C6" s="22"/>
      <c r="D6" s="22"/>
      <c r="E6" s="22"/>
    </row>
    <row r="7" spans="1:6" ht="15.75" customHeight="1" x14ac:dyDescent="0.3">
      <c r="A7" s="1" t="s">
        <v>6</v>
      </c>
      <c r="B7" s="3" t="s">
        <v>29</v>
      </c>
      <c r="C7" s="4"/>
      <c r="D7" s="5"/>
      <c r="E7" s="6"/>
    </row>
    <row r="8" spans="1:6" ht="15.75" customHeight="1" x14ac:dyDescent="0.3">
      <c r="A8" s="7" t="s">
        <v>9</v>
      </c>
      <c r="B8" s="8" t="s">
        <v>10</v>
      </c>
      <c r="C8" s="9" t="s">
        <v>11</v>
      </c>
      <c r="D8" s="10" t="s">
        <v>12</v>
      </c>
      <c r="E8" s="6"/>
    </row>
    <row r="9" spans="1:6" ht="15.75" customHeight="1" x14ac:dyDescent="0.35">
      <c r="A9" s="11">
        <v>1</v>
      </c>
      <c r="B9" s="12" t="s">
        <v>13</v>
      </c>
      <c r="C9" s="13">
        <f ca="1">IFERROR(__xludf.DUMMYFUNCTION("IMPORTRANGE(""https://docs.google.com/spreadsheets/d/1f8l-zGOblqSAfSEUf9B3z-KBk-tgRyR23cjqvKG-DJg/"",""Form Responses 1!f60"")"),2.6)</f>
        <v>2.6</v>
      </c>
      <c r="D9" s="13">
        <f t="shared" ref="D9:D19" ca="1" si="0">(C9*100)/3</f>
        <v>86.666666666666671</v>
      </c>
      <c r="E9" s="6"/>
      <c r="F9" s="13"/>
    </row>
    <row r="10" spans="1:6" ht="15.75" customHeight="1" x14ac:dyDescent="0.35">
      <c r="A10" s="11">
        <v>2</v>
      </c>
      <c r="B10" s="14" t="s">
        <v>14</v>
      </c>
      <c r="C10" s="13">
        <f ca="1">IFERROR(__xludf.DUMMYFUNCTION("IMPORTRANGE(""https://docs.google.com/spreadsheets/d/1f8l-zGOblqSAfSEUf9B3z-KBk-tgRyR23cjqvKG-DJg/"",""Form Responses 1!k60"")"),2.76363636363636)</f>
        <v>2.7636363636363601</v>
      </c>
      <c r="D10" s="13">
        <f t="shared" ca="1" si="0"/>
        <v>92.121212121212011</v>
      </c>
      <c r="E10" s="6"/>
    </row>
    <row r="11" spans="1:6" ht="15.75" customHeight="1" x14ac:dyDescent="0.35">
      <c r="A11" s="11">
        <v>3</v>
      </c>
      <c r="B11" s="12" t="s">
        <v>15</v>
      </c>
      <c r="C11" s="13">
        <f ca="1">IFERROR(__xludf.DUMMYFUNCTION("IMPORTRANGE(""https://docs.google.com/spreadsheets/d/1f8l-zGOblqSAfSEUf9B3z-KBk-tgRyR23cjqvKG-DJg/"",""Form Responses 1!p60"")"),2.69090909090909)</f>
        <v>2.69090909090909</v>
      </c>
      <c r="D11" s="13">
        <f t="shared" ca="1" si="0"/>
        <v>89.696969696969674</v>
      </c>
      <c r="E11" s="6"/>
    </row>
    <row r="12" spans="1:6" ht="15.75" customHeight="1" x14ac:dyDescent="0.35">
      <c r="A12" s="11">
        <v>4</v>
      </c>
      <c r="B12" s="14" t="s">
        <v>16</v>
      </c>
      <c r="C12" s="13">
        <f ca="1">IFERROR(__xludf.DUMMYFUNCTION("IMPORTRANGE(""https://docs.google.com/spreadsheets/d/1f8l-zGOblqSAfSEUf9B3z-KBk-tgRyR23cjqvKG-DJg/"",""Form Responses 1!u60"")"),2.74545454545454)</f>
        <v>2.7454545454545398</v>
      </c>
      <c r="D12" s="13">
        <f t="shared" ca="1" si="0"/>
        <v>91.515151515151331</v>
      </c>
      <c r="E12" s="6"/>
    </row>
    <row r="13" spans="1:6" ht="15.75" customHeight="1" x14ac:dyDescent="0.35">
      <c r="A13" s="11">
        <v>5</v>
      </c>
      <c r="B13" s="14" t="s">
        <v>17</v>
      </c>
      <c r="C13" s="13">
        <f ca="1">IFERROR(__xludf.DUMMYFUNCTION("IMPORTRANGE(""https://docs.google.com/spreadsheets/d/1f8l-zGOblqSAfSEUf9B3z-KBk-tgRyR23cjqvKG-DJg/"",""Form Responses 1!z60"")"),2.67272727272727)</f>
        <v>2.6727272727272702</v>
      </c>
      <c r="D13" s="13">
        <f t="shared" ca="1" si="0"/>
        <v>89.090909090909008</v>
      </c>
      <c r="E13" s="6"/>
    </row>
    <row r="14" spans="1:6" ht="15.75" customHeight="1" x14ac:dyDescent="0.35">
      <c r="A14" s="11">
        <v>6</v>
      </c>
      <c r="B14" s="14" t="s">
        <v>18</v>
      </c>
      <c r="C14" s="13">
        <f ca="1">IFERROR(__xludf.DUMMYFUNCTION("IMPORTRANGE(""https://docs.google.com/spreadsheets/d/1f8l-zGOblqSAfSEUf9B3z-KBk-tgRyR23cjqvKG-DJg/"",""Form Responses 1!ae60"")"),2.61818181818181)</f>
        <v>2.6181818181818102</v>
      </c>
      <c r="D14" s="13">
        <f t="shared" ca="1" si="0"/>
        <v>87.27272727272701</v>
      </c>
      <c r="E14" s="6"/>
    </row>
    <row r="15" spans="1:6" ht="15.75" customHeight="1" x14ac:dyDescent="0.35">
      <c r="A15" s="11">
        <v>7</v>
      </c>
      <c r="B15" s="14" t="s">
        <v>19</v>
      </c>
      <c r="C15" s="13">
        <f ca="1">IFERROR(__xludf.DUMMYFUNCTION("IMPORTRANGE(""https://docs.google.com/spreadsheets/d/1f8l-zGOblqSAfSEUf9B3z-KBk-tgRyR23cjqvKG-DJg/"",""Form Responses 1!aj60"")"),2.61818181818181)</f>
        <v>2.6181818181818102</v>
      </c>
      <c r="D15" s="13">
        <f t="shared" ca="1" si="0"/>
        <v>87.27272727272701</v>
      </c>
      <c r="E15" s="6"/>
    </row>
    <row r="16" spans="1:6" ht="15.75" customHeight="1" x14ac:dyDescent="0.35">
      <c r="A16" s="11">
        <v>8</v>
      </c>
      <c r="B16" s="14" t="s">
        <v>20</v>
      </c>
      <c r="C16" s="13">
        <f ca="1">IFERROR(__xludf.DUMMYFUNCTION("IMPORTRANGE(""https://docs.google.com/spreadsheets/d/1f8l-zGOblqSAfSEUf9B3z-KBk-tgRyR23cjqvKG-DJg/"",""Form Responses 1!ao60"")"),2.63636363636363)</f>
        <v>2.63636363636363</v>
      </c>
      <c r="D16" s="13">
        <f t="shared" ca="1" si="0"/>
        <v>87.878787878787662</v>
      </c>
      <c r="E16" s="6"/>
    </row>
    <row r="17" spans="1:5" ht="15.75" customHeight="1" x14ac:dyDescent="0.35">
      <c r="A17" s="11">
        <v>9</v>
      </c>
      <c r="B17" s="15" t="s">
        <v>21</v>
      </c>
      <c r="C17" s="13">
        <f ca="1">IFERROR(__xludf.DUMMYFUNCTION("IMPORTRANGE(""https://docs.google.com/spreadsheets/d/1f8l-zGOblqSAfSEUf9B3z-KBk-tgRyR23cjqvKG-DJg/"",""Form Responses 1!at60"")"),2.65454545454545)</f>
        <v>2.6545454545454499</v>
      </c>
      <c r="D17" s="13">
        <f t="shared" ca="1" si="0"/>
        <v>88.484848484848328</v>
      </c>
      <c r="E17" s="6"/>
    </row>
    <row r="18" spans="1:5" ht="15.75" customHeight="1" x14ac:dyDescent="0.35">
      <c r="A18" s="11">
        <v>10</v>
      </c>
      <c r="B18" s="14" t="s">
        <v>22</v>
      </c>
      <c r="C18" s="13">
        <f ca="1">IFERROR(__xludf.DUMMYFUNCTION("IMPORTRANGE(""https://docs.google.com/spreadsheets/d/1f8l-zGOblqSAfSEUf9B3z-KBk-tgRyR23cjqvKG-DJg/"",""Form Responses 1!ay60"")"),2.58181818181818)</f>
        <v>2.5818181818181798</v>
      </c>
      <c r="D18" s="13">
        <f t="shared" ca="1" si="0"/>
        <v>86.060606060605991</v>
      </c>
      <c r="E18" s="6"/>
    </row>
    <row r="19" spans="1:5" ht="15.75" customHeight="1" x14ac:dyDescent="0.3">
      <c r="A19" s="16"/>
      <c r="B19" s="17" t="s">
        <v>23</v>
      </c>
      <c r="C19" s="9">
        <f ca="1">SUM(C9:C18)/10</f>
        <v>2.6581818181818138</v>
      </c>
      <c r="D19" s="9">
        <f t="shared" ca="1" si="0"/>
        <v>88.606060606060453</v>
      </c>
      <c r="E19" s="6"/>
    </row>
    <row r="20" spans="1:5" ht="15.75" customHeight="1" x14ac:dyDescent="0.2">
      <c r="A20" s="6"/>
      <c r="B20" s="6"/>
      <c r="C20" s="6"/>
      <c r="D20" s="6"/>
      <c r="E20" s="6"/>
    </row>
    <row r="21" spans="1:5" ht="15.75" customHeight="1" x14ac:dyDescent="0.2">
      <c r="A21" s="6"/>
      <c r="B21" s="6"/>
      <c r="C21" s="6"/>
      <c r="D21" s="6"/>
      <c r="E21" s="6"/>
    </row>
    <row r="22" spans="1:5" ht="15.75" customHeight="1" x14ac:dyDescent="0.2">
      <c r="A22" s="6"/>
      <c r="B22" s="6"/>
      <c r="C22" s="6"/>
      <c r="D22" s="6"/>
      <c r="E22" s="6"/>
    </row>
    <row r="23" spans="1:5" ht="15.75" customHeight="1" x14ac:dyDescent="0.2">
      <c r="A23" s="6"/>
      <c r="B23" s="6"/>
      <c r="C23" s="6"/>
      <c r="D23" s="6"/>
      <c r="E23" s="6"/>
    </row>
    <row r="24" spans="1:5" ht="12.75" x14ac:dyDescent="0.2">
      <c r="A24" s="6"/>
      <c r="B24" s="6"/>
      <c r="C24" s="6"/>
      <c r="D24" s="6"/>
      <c r="E24" s="6"/>
    </row>
    <row r="25" spans="1:5" ht="12.75" x14ac:dyDescent="0.2">
      <c r="A25" s="6"/>
      <c r="B25" s="6"/>
      <c r="C25" s="6"/>
      <c r="D25" s="6"/>
      <c r="E25" s="6"/>
    </row>
    <row r="26" spans="1:5" ht="12.75" x14ac:dyDescent="0.2">
      <c r="A26" s="6"/>
      <c r="B26" s="6"/>
      <c r="C26" s="6"/>
      <c r="D26" s="6"/>
      <c r="E26" s="6"/>
    </row>
    <row r="27" spans="1:5" ht="12.75" x14ac:dyDescent="0.2">
      <c r="A27" s="6"/>
      <c r="B27" s="6"/>
      <c r="C27" s="6"/>
      <c r="D27" s="6"/>
      <c r="E27" s="6"/>
    </row>
    <row r="28" spans="1:5" ht="12.75" x14ac:dyDescent="0.2">
      <c r="A28" s="6"/>
      <c r="B28" s="6"/>
      <c r="C28" s="6"/>
      <c r="D28" s="6"/>
      <c r="E28" s="6"/>
    </row>
    <row r="29" spans="1:5" ht="20.25" x14ac:dyDescent="0.3">
      <c r="A29" s="18" t="s">
        <v>32</v>
      </c>
      <c r="B29" s="19"/>
      <c r="C29" s="19"/>
      <c r="D29" s="20"/>
      <c r="E29" s="20"/>
    </row>
    <row r="30" spans="1:5" ht="20.25" x14ac:dyDescent="0.3">
      <c r="A30" s="18" t="s">
        <v>33</v>
      </c>
      <c r="B30" s="19"/>
      <c r="C30" s="19"/>
      <c r="D30" s="20"/>
      <c r="E30" s="20"/>
    </row>
  </sheetData>
  <mergeCells count="6">
    <mergeCell ref="A6:E6"/>
    <mergeCell ref="A1:E1"/>
    <mergeCell ref="A2:E2"/>
    <mergeCell ref="A3:E3"/>
    <mergeCell ref="A4:E4"/>
    <mergeCell ref="A5:E5"/>
  </mergeCells>
  <printOptions horizontalCentered="1"/>
  <pageMargins left="0.7" right="0.7" top="0.75" bottom="0.75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SPJ</vt:lpstr>
      <vt:lpstr>MND</vt:lpstr>
      <vt:lpstr>SAK</vt:lpstr>
      <vt:lpstr>VDB</vt:lpstr>
      <vt:lpstr>VAI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Varsha</cp:lastModifiedBy>
  <dcterms:modified xsi:type="dcterms:W3CDTF">2019-12-04T09:03:14Z</dcterms:modified>
</cp:coreProperties>
</file>