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SSC" sheetId="2" r:id="rId1"/>
    <sheet name="VYB" sheetId="3" r:id="rId2"/>
    <sheet name="VWPatil" sheetId="4" r:id="rId3"/>
    <sheet name="SSDeore" sheetId="5" r:id="rId4"/>
    <sheet name="VDBharati" sheetId="6" r:id="rId5"/>
    <sheet name="TSChavan" sheetId="7" r:id="rId6"/>
  </sheets>
  <calcPr calcId="144525"/>
</workbook>
</file>

<file path=xl/calcChain.xml><?xml version="1.0" encoding="utf-8"?>
<calcChain xmlns="http://schemas.openxmlformats.org/spreadsheetml/2006/main">
  <c r="C15" i="7" l="1"/>
  <c r="C17" i="7"/>
  <c r="C16" i="7"/>
  <c r="C14" i="7"/>
  <c r="C12" i="7"/>
  <c r="C10" i="7"/>
  <c r="C17" i="6"/>
  <c r="C15" i="6"/>
  <c r="C13" i="6"/>
  <c r="C11" i="6"/>
  <c r="C9" i="6"/>
  <c r="C18" i="5"/>
  <c r="C16" i="5"/>
  <c r="C14" i="5"/>
  <c r="C12" i="5"/>
  <c r="C10" i="5"/>
  <c r="C17" i="4"/>
  <c r="C15" i="4"/>
  <c r="C13" i="4"/>
  <c r="C11" i="4"/>
  <c r="C9" i="4"/>
  <c r="C18" i="3"/>
  <c r="C16" i="3"/>
  <c r="C14" i="3"/>
  <c r="C12" i="3"/>
  <c r="C10" i="3"/>
  <c r="C17" i="2"/>
  <c r="C15" i="2"/>
  <c r="C13" i="2"/>
  <c r="C11" i="2"/>
  <c r="C9" i="2"/>
  <c r="C13" i="7"/>
  <c r="C9" i="7"/>
  <c r="C16" i="6"/>
  <c r="C12" i="6"/>
  <c r="C15" i="5"/>
  <c r="C11" i="5"/>
  <c r="C18" i="4"/>
  <c r="C14" i="4"/>
  <c r="C10" i="4"/>
  <c r="C17" i="3"/>
  <c r="C13" i="3"/>
  <c r="C9" i="3"/>
  <c r="C16" i="2"/>
  <c r="C12" i="2"/>
  <c r="C18" i="7"/>
  <c r="C11" i="7"/>
  <c r="C18" i="6"/>
  <c r="C14" i="6"/>
  <c r="C10" i="6"/>
  <c r="C17" i="5"/>
  <c r="C13" i="5"/>
  <c r="C9" i="5"/>
  <c r="C16" i="4"/>
  <c r="C12" i="4"/>
  <c r="C15" i="3"/>
  <c r="C11" i="3"/>
  <c r="C18" i="2"/>
  <c r="C14" i="2"/>
  <c r="C10" i="2"/>
  <c r="D10" i="2" l="1"/>
  <c r="D14" i="2"/>
  <c r="D18" i="2"/>
  <c r="D11" i="3"/>
  <c r="D15" i="3"/>
  <c r="D12" i="4"/>
  <c r="D16" i="4"/>
  <c r="D9" i="5"/>
  <c r="C19" i="5"/>
  <c r="D19" i="5" s="1"/>
  <c r="D13" i="5"/>
  <c r="D17" i="5"/>
  <c r="D10" i="6"/>
  <c r="D14" i="6"/>
  <c r="D18" i="6"/>
  <c r="D11" i="7"/>
  <c r="D18" i="7"/>
  <c r="D12" i="2"/>
  <c r="D16" i="2"/>
  <c r="D9" i="3"/>
  <c r="C19" i="3"/>
  <c r="D19" i="3" s="1"/>
  <c r="D13" i="3"/>
  <c r="D17" i="3"/>
  <c r="D10" i="4"/>
  <c r="D14" i="4"/>
  <c r="D18" i="4"/>
  <c r="D11" i="5"/>
  <c r="D15" i="5"/>
  <c r="D12" i="6"/>
  <c r="D16" i="6"/>
  <c r="D9" i="7"/>
  <c r="C19" i="7"/>
  <c r="D19" i="7" s="1"/>
  <c r="D13" i="7"/>
  <c r="D9" i="2"/>
  <c r="C19" i="2"/>
  <c r="D19" i="2" s="1"/>
  <c r="D11" i="2"/>
  <c r="D13" i="2"/>
  <c r="D15" i="2"/>
  <c r="D17" i="2"/>
  <c r="D10" i="3"/>
  <c r="D12" i="3"/>
  <c r="D14" i="3"/>
  <c r="D16" i="3"/>
  <c r="D18" i="3"/>
  <c r="D9" i="4"/>
  <c r="C19" i="4"/>
  <c r="D19" i="4" s="1"/>
  <c r="D11" i="4"/>
  <c r="D13" i="4"/>
  <c r="D15" i="4"/>
  <c r="D17" i="4"/>
  <c r="D10" i="5"/>
  <c r="D12" i="5"/>
  <c r="D14" i="5"/>
  <c r="D16" i="5"/>
  <c r="D18" i="5"/>
  <c r="D9" i="6"/>
  <c r="C19" i="6"/>
  <c r="D19" i="6" s="1"/>
  <c r="D11" i="6"/>
  <c r="D13" i="6"/>
  <c r="D15" i="6"/>
  <c r="D17" i="6"/>
  <c r="D10" i="7"/>
  <c r="D12" i="7"/>
  <c r="D14" i="7"/>
  <c r="D16" i="7"/>
  <c r="D17" i="7"/>
  <c r="D15" i="7"/>
</calcChain>
</file>

<file path=xl/sharedStrings.xml><?xml version="1.0" encoding="utf-8"?>
<sst xmlns="http://schemas.openxmlformats.org/spreadsheetml/2006/main" count="151" uniqueCount="42">
  <si>
    <t xml:space="preserve">       Jawahar Education Society's</t>
  </si>
  <si>
    <t xml:space="preserve">                    A. C. Patil College of Engineering, Kharghar, Navi Mumbai.</t>
  </si>
  <si>
    <t>Department  of Information Technology</t>
  </si>
  <si>
    <t xml:space="preserve">                        Academic Year 2018-19(Odd Sem)                        </t>
  </si>
  <si>
    <t>Mid Semester Feedback  Report</t>
  </si>
  <si>
    <t>Sem:- V</t>
  </si>
  <si>
    <t>Subject:-</t>
  </si>
  <si>
    <t>CNS</t>
  </si>
  <si>
    <t>Image Processing</t>
  </si>
  <si>
    <t>Sr. No.</t>
  </si>
  <si>
    <t>Title</t>
  </si>
  <si>
    <t xml:space="preserve">Average </t>
  </si>
  <si>
    <t>Percentage</t>
  </si>
  <si>
    <t>Teaching Skill and methodology</t>
  </si>
  <si>
    <t xml:space="preserve"> Conducts Classes Regularly and on time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</si>
  <si>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</si>
  <si>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</si>
  <si>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</si>
  <si>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</si>
  <si>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 xml:space="preserve"> Provides helpful comments on University papers and exams</t>
  </si>
  <si>
    <t>Command on Communication and audibility</t>
  </si>
  <si>
    <t xml:space="preserve"> Motivates students for learning the subject</t>
  </si>
  <si>
    <t xml:space="preserve">Shares Reference and Study material </t>
  </si>
  <si>
    <t>Provides helpful comments on University papers and exams</t>
  </si>
  <si>
    <t>Maintains Discipline and order of the Class</t>
  </si>
  <si>
    <t>Motivates students for learning the subject</t>
  </si>
  <si>
    <t>Total(Average)</t>
  </si>
  <si>
    <t xml:space="preserve"> Subject Teacher                                          Head of Department                                Principal</t>
  </si>
  <si>
    <t>Dr. (Mrs.) S. S. Chaudhari                   Dr. (Mrs.) S. S. Chaudhari                        Dr.D.G.Borse</t>
  </si>
  <si>
    <t xml:space="preserve"> </t>
  </si>
  <si>
    <t xml:space="preserve">  Mrs. V.Y. Bhole                                     Dr. (Mrs.) S. S. Chaudhari                        Dr.D.G.Borse</t>
  </si>
  <si>
    <t>Internet Programming</t>
  </si>
  <si>
    <t>BCE</t>
  </si>
  <si>
    <t>MEP</t>
  </si>
  <si>
    <t xml:space="preserve"> Subject Teacher                                Head of Department                                  Principal</t>
  </si>
  <si>
    <t>Mr. S. D. Deore                             Dr. (Mrs.) S. S. Chaudhari                        Dr.D.G.Borse</t>
  </si>
  <si>
    <t xml:space="preserve"> Subject Teacher                                     Head of Department                                  Principal</t>
  </si>
  <si>
    <t>Mrs. V. W. Patil                                  Dr. (Mrs.) S. S. Chaudhari                        Dr.D.G.Borse</t>
  </si>
  <si>
    <t xml:space="preserve"> Subject Teacher                                                    Head of Department                                  Principal</t>
  </si>
  <si>
    <t>Mr. V. D. Bharati                                              Dr. (Mrs.) S. S. Chaudhari                         Dr.D.G.Borse</t>
  </si>
  <si>
    <t>ADMT</t>
  </si>
  <si>
    <t>Ms. T. S. Chavan                                              Dr. (Mrs.) S. S. Chaudhari                          Dr.D.G.Borse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</si>
</sst>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 x14ac:knownFonts="1">
    <font>
      <sz val="10"/>
      <color rgb="FF000000"/>
      <name val="Arial"/>
    </font>
    <font>
      <b/>
      <sz val="18"/>
      <name val="Times New Roman"/>
    </font>
    <font>
      <sz val="10"/>
      <name val="Arial"/>
    </font>
    <font>
      <sz val="10"/>
      <name val="Arial"/>
    </font>
    <font>
      <sz val="18"/>
      <name val="Times New Roman"/>
    </font>
    <font>
      <sz val="18"/>
      <color rgb="FF000000"/>
      <name val="Times New Roman"/>
    </font>
    <font>
      <b/>
      <sz val="16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1" fillId="0" borderId="1" xfId="0" applyFont="1" applyBorder="1" applyAlignment="1">
      <alignment vertical="center"/>
    </xf>
    <xf numFmtId="2" fontId="3" fillId="0" borderId="1" xfId="0" applyNumberFormat="1" applyFont="1" applyBorder="1" applyAlignment="1"/>
    <xf numFmtId="2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>
      <alignment vertical="center"/>
    </xf>
    <xf numFmtId="165" fontId="3" fillId="0" borderId="1" xfId="0" applyNumberFormat="1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2" borderId="3" xfId="0" applyFont="1" applyFill="1" applyBorder="1" applyAlignment="1"/>
    <xf numFmtId="2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4" fillId="0" borderId="3" xfId="0" applyFont="1" applyBorder="1" applyAlignment="1"/>
    <xf numFmtId="0" fontId="5" fillId="2" borderId="3" xfId="0" applyFont="1" applyFill="1" applyBorder="1" applyAlignment="1">
      <alignment vertical="center" wrapText="1"/>
    </xf>
    <xf numFmtId="0" fontId="3" fillId="0" borderId="2" xfId="0" applyFont="1" applyBorder="1" applyAlignment="1"/>
    <xf numFmtId="0" fontId="4" fillId="0" borderId="3" xfId="0" applyFont="1" applyBorder="1" applyAlignment="1">
      <alignment vertical="center"/>
    </xf>
    <xf numFmtId="0" fontId="1" fillId="0" borderId="3" xfId="0" applyFont="1" applyBorder="1" applyAlignment="1"/>
    <xf numFmtId="0" fontId="3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0" xfId="0" applyFont="1" applyAlignment="1"/>
    <xf numFmtId="0" fontId="6" fillId="0" borderId="4" xfId="0" applyFont="1" applyBorder="1" applyAlignment="1"/>
    <xf numFmtId="0" fontId="6" fillId="0" borderId="0" xfId="0" applyFont="1" applyAlignment="1">
      <alignment vertical="center"/>
    </xf>
    <xf numFmtId="0" fontId="3" fillId="0" borderId="4" xfId="0" applyFont="1" applyBorder="1" applyAlignment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228600</xdr:rowOff>
    </xdr:from>
    <xdr:ext cx="1495425" cy="981075"/>
    <xdr:pic>
      <xdr:nvPicPr>
        <xdr:cNvPr id="2" name="image1.pn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4"/>
  <sheetViews>
    <sheetView showGridLines="0" tabSelected="1" workbookViewId="0">
      <selection sqref="A1:E1"/>
    </sheetView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9" ht="15.75" customHeight="1" x14ac:dyDescent="0.3">
      <c r="A1" s="43" t="s">
        <v>0</v>
      </c>
      <c r="B1" s="44"/>
      <c r="C1" s="44"/>
      <c r="D1" s="44"/>
      <c r="E1" s="44"/>
      <c r="F1" s="1"/>
      <c r="G1" s="1"/>
      <c r="H1" s="1"/>
      <c r="I1" s="1"/>
    </row>
    <row r="2" spans="1:9" ht="15.75" customHeight="1" x14ac:dyDescent="0.3">
      <c r="A2" s="43" t="s">
        <v>1</v>
      </c>
      <c r="B2" s="44"/>
      <c r="C2" s="44"/>
      <c r="D2" s="44"/>
      <c r="E2" s="44"/>
    </row>
    <row r="3" spans="1:9" ht="15.75" customHeight="1" x14ac:dyDescent="0.3">
      <c r="A3" s="43" t="s">
        <v>2</v>
      </c>
      <c r="B3" s="44"/>
      <c r="C3" s="44"/>
      <c r="D3" s="44"/>
      <c r="E3" s="44"/>
    </row>
    <row r="4" spans="1:9" ht="15.75" customHeight="1" x14ac:dyDescent="0.3">
      <c r="A4" s="43" t="s">
        <v>3</v>
      </c>
      <c r="B4" s="44"/>
      <c r="C4" s="44"/>
      <c r="D4" s="44"/>
      <c r="E4" s="44"/>
    </row>
    <row r="5" spans="1:9" ht="15.75" customHeight="1" x14ac:dyDescent="0.3">
      <c r="A5" s="43" t="s">
        <v>4</v>
      </c>
      <c r="B5" s="44"/>
      <c r="C5" s="44"/>
      <c r="D5" s="44"/>
      <c r="E5" s="44"/>
    </row>
    <row r="6" spans="1:9" ht="15.75" customHeight="1" x14ac:dyDescent="0.3">
      <c r="A6" s="43" t="s">
        <v>5</v>
      </c>
      <c r="B6" s="44"/>
      <c r="C6" s="44"/>
      <c r="D6" s="44"/>
      <c r="E6" s="44"/>
    </row>
    <row r="7" spans="1:9" ht="15.75" customHeight="1" x14ac:dyDescent="0.3">
      <c r="A7" s="3" t="s">
        <v>6</v>
      </c>
      <c r="B7" s="5" t="s">
        <v>7</v>
      </c>
      <c r="C7" s="7"/>
      <c r="D7" s="10"/>
      <c r="E7" s="12"/>
    </row>
    <row r="8" spans="1:9" ht="15.75" customHeight="1" x14ac:dyDescent="0.3">
      <c r="A8" s="14" t="s">
        <v>9</v>
      </c>
      <c r="B8" s="16" t="s">
        <v>10</v>
      </c>
      <c r="C8" s="17" t="s">
        <v>11</v>
      </c>
      <c r="D8" s="19" t="s">
        <v>12</v>
      </c>
      <c r="E8" s="12"/>
    </row>
    <row r="9" spans="1:9" ht="15.75" customHeight="1" x14ac:dyDescent="0.35">
      <c r="A9" s="21">
        <v>1</v>
      </c>
      <c r="B9" s="23" t="s">
        <v>13</v>
      </c>
      <c r="C9" s="24">
        <f ca="1">IFERROR(__xludf.DUMMYFUNCTION("importrange(""https://docs.google.com/spreadsheets/d/1Q0JnUurU766DCJCFelfk3wBmbauRh2gLX6tDAjZOIZQ/edit#gid"",""Form Responses 1!b59"")"),2.8)</f>
        <v>2.8</v>
      </c>
      <c r="D9" s="24">
        <f t="shared" ref="D9:D19" ca="1" si="0">(C9*100)/3</f>
        <v>93.333333333333329</v>
      </c>
      <c r="E9" s="12"/>
    </row>
    <row r="10" spans="1:9" ht="15.75" customHeight="1" x14ac:dyDescent="0.35">
      <c r="A10" s="21">
        <v>2</v>
      </c>
      <c r="B10" s="23" t="s">
        <v>14</v>
      </c>
      <c r="C10" s="24">
        <f ca="1">IFERROR(__xludf.DUMMYFUNCTION("importrange(""https://docs.google.com/spreadsheets/d/1Q0JnUurU766DCJCFelfk3wBmbauRh2gLX6tDAjZOIZQ/edit#gid"",""Form Responses 1!h59"")"),2.87272727272727)</f>
        <v>2.8727272727272699</v>
      </c>
      <c r="D10" s="24">
        <f t="shared" ca="1" si="0"/>
        <v>95.757575757575651</v>
      </c>
      <c r="E10" s="12"/>
    </row>
    <row r="11" spans="1:9" ht="15.75" customHeight="1" x14ac:dyDescent="0.35">
      <c r="A11" s="21">
        <v>3</v>
      </c>
      <c r="B11" s="23" t="s">
        <v>16</v>
      </c>
      <c r="C11" s="24">
        <f ca="1">IFERROR(__xludf.DUMMYFUNCTION("importrange(""https://docs.google.com/spreadsheets/d/1Q0JnUurU766DCJCFelfk3wBmbauRh2gLX6tDAjZOIZQ/edit#gid"",""Form Responses 1!n59"")"),2.81818181818181)</f>
        <v>2.8181818181818099</v>
      </c>
      <c r="D11" s="24">
        <f t="shared" ca="1" si="0"/>
        <v>93.939393939393668</v>
      </c>
      <c r="E11" s="12"/>
    </row>
    <row r="12" spans="1:9" ht="15.75" customHeight="1" x14ac:dyDescent="0.35">
      <c r="A12" s="21">
        <v>4</v>
      </c>
      <c r="B12" s="27" t="s">
        <v>17</v>
      </c>
      <c r="C12" s="24">
        <f ca="1">IFERROR(__xludf.DUMMYFUNCTION("importrange(""https://docs.google.com/spreadsheets/d/1Q0JnUurU766DCJCFelfk3wBmbauRh2gLX6tDAjZOIZQ/edit#gid"",""Form Responses 1!t59"")"),2.8)</f>
        <v>2.8</v>
      </c>
      <c r="D12" s="24">
        <f t="shared" ca="1" si="0"/>
        <v>93.333333333333329</v>
      </c>
      <c r="E12" s="12"/>
    </row>
    <row r="13" spans="1:9" ht="15.75" customHeight="1" x14ac:dyDescent="0.35">
      <c r="A13" s="21">
        <v>5</v>
      </c>
      <c r="B13" s="27" t="s">
        <v>18</v>
      </c>
      <c r="C13" s="24">
        <f ca="1">IFERROR(__xludf.DUMMYFUNCTION("importrange(""https://docs.google.com/spreadsheets/d/1Q0JnUurU766DCJCFelfk3wBmbauRh2gLX6tDAjZOIZQ/edit#gid"",""Form Responses 1!z59"")"),2.78181818181818)</f>
        <v>2.78181818181818</v>
      </c>
      <c r="D13" s="24">
        <f t="shared" ca="1" si="0"/>
        <v>92.727272727272677</v>
      </c>
      <c r="E13" s="12"/>
    </row>
    <row r="14" spans="1:9" ht="15.75" customHeight="1" x14ac:dyDescent="0.35">
      <c r="A14" s="21">
        <v>6</v>
      </c>
      <c r="B14" s="27" t="s">
        <v>19</v>
      </c>
      <c r="C14" s="24">
        <f ca="1">IFERROR(__xludf.DUMMYFUNCTION("importrange(""https://docs.google.com/spreadsheets/d/1Q0JnUurU766DCJCFelfk3wBmbauRh2gLX6tDAjZOIZQ/edit#gid"",""Form Responses 1!af59"")"),2.7090909090909)</f>
        <v>2.7090909090909001</v>
      </c>
      <c r="D14" s="24">
        <f t="shared" ca="1" si="0"/>
        <v>90.303030303030013</v>
      </c>
      <c r="E14" s="12"/>
    </row>
    <row r="15" spans="1:9" ht="15.75" customHeight="1" x14ac:dyDescent="0.35">
      <c r="A15" s="21">
        <v>7</v>
      </c>
      <c r="B15" s="27" t="s">
        <v>20</v>
      </c>
      <c r="C15" s="24">
        <f ca="1">IFERROR(__xludf.DUMMYFUNCTION("importrange(""https://docs.google.com/spreadsheets/d/1Q0JnUurU766DCJCFelfk3wBmbauRh2gLX6tDAjZOIZQ/edit#gid"",""Form Responses 1!al59"")"),2.85454545454545)</f>
        <v>2.8545454545454501</v>
      </c>
      <c r="D15" s="24">
        <f t="shared" ca="1" si="0"/>
        <v>95.151515151515</v>
      </c>
      <c r="E15" s="12"/>
    </row>
    <row r="16" spans="1:9" ht="15.75" customHeight="1" x14ac:dyDescent="0.35">
      <c r="A16" s="21">
        <v>8</v>
      </c>
      <c r="B16" s="27" t="s">
        <v>21</v>
      </c>
      <c r="C16" s="24">
        <f ca="1">IFERROR(__xludf.DUMMYFUNCTION("importrange(""https://docs.google.com/spreadsheets/d/1Q0JnUurU766DCJCFelfk3wBmbauRh2gLX6tDAjZOIZQ/edit#gid"",""Form Responses 1!ar59"")"),2.78181818181818)</f>
        <v>2.78181818181818</v>
      </c>
      <c r="D16" s="24">
        <f t="shared" ca="1" si="0"/>
        <v>92.727272727272677</v>
      </c>
      <c r="E16" s="12"/>
    </row>
    <row r="17" spans="1:8" ht="15.75" customHeight="1" x14ac:dyDescent="0.35">
      <c r="A17" s="21">
        <v>9</v>
      </c>
      <c r="B17" s="30" t="s">
        <v>22</v>
      </c>
      <c r="C17" s="24">
        <f ca="1">IFERROR(__xludf.DUMMYFUNCTION("importrange(""https://docs.google.com/spreadsheets/d/1Q0JnUurU766DCJCFelfk3wBmbauRh2gLX6tDAjZOIZQ/edit#gid"",""Form Responses 1!ax59"")"),2.78181818181818)</f>
        <v>2.78181818181818</v>
      </c>
      <c r="D17" s="24">
        <f t="shared" ca="1" si="0"/>
        <v>92.727272727272677</v>
      </c>
      <c r="E17" s="12"/>
    </row>
    <row r="18" spans="1:8" ht="15.75" customHeight="1" x14ac:dyDescent="0.35">
      <c r="A18" s="21">
        <v>10</v>
      </c>
      <c r="B18" s="27" t="s">
        <v>24</v>
      </c>
      <c r="C18" s="24">
        <f ca="1">IFERROR(__xludf.DUMMYFUNCTION("importrange(""https://docs.google.com/spreadsheets/d/1Q0JnUurU766DCJCFelfk3wBmbauRh2gLX6tDAjZOIZQ/edit#gid"",""Form Responses 1!bd59"")"),2.81818181818181)</f>
        <v>2.8181818181818099</v>
      </c>
      <c r="D18" s="24">
        <f t="shared" ca="1" si="0"/>
        <v>93.939393939393668</v>
      </c>
      <c r="E18" s="12"/>
    </row>
    <row r="19" spans="1:8" ht="15.75" customHeight="1" x14ac:dyDescent="0.3">
      <c r="A19" s="32"/>
      <c r="B19" s="34" t="s">
        <v>26</v>
      </c>
      <c r="C19" s="17">
        <f ca="1">SUM(C9:C18)/10</f>
        <v>2.8018181818181782</v>
      </c>
      <c r="D19" s="17">
        <f t="shared" ca="1" si="0"/>
        <v>93.393939393939277</v>
      </c>
      <c r="E19" s="12"/>
    </row>
    <row r="20" spans="1:8" ht="15.75" customHeight="1" x14ac:dyDescent="0.2">
      <c r="A20" s="12"/>
      <c r="B20" s="12"/>
      <c r="C20" s="12"/>
      <c r="D20" s="12"/>
      <c r="E20" s="12"/>
    </row>
    <row r="21" spans="1:8" ht="15.75" customHeight="1" x14ac:dyDescent="0.2">
      <c r="A21" s="12"/>
      <c r="B21" s="12"/>
      <c r="C21" s="12"/>
      <c r="D21" s="12"/>
      <c r="E21" s="12"/>
    </row>
    <row r="22" spans="1:8" ht="15.75" customHeight="1" x14ac:dyDescent="0.2">
      <c r="A22" s="12"/>
      <c r="B22" s="12"/>
      <c r="C22" s="12"/>
      <c r="D22" s="12"/>
      <c r="E22" s="12"/>
    </row>
    <row r="23" spans="1:8" ht="15.75" customHeight="1" x14ac:dyDescent="0.2">
      <c r="A23" s="12"/>
      <c r="B23" s="12"/>
      <c r="C23" s="12"/>
      <c r="D23" s="12"/>
      <c r="E23" s="12"/>
    </row>
    <row r="24" spans="1:8" ht="12.75" x14ac:dyDescent="0.2">
      <c r="A24" s="12"/>
      <c r="B24" s="12"/>
      <c r="C24" s="12"/>
      <c r="D24" s="12"/>
      <c r="E24" s="12"/>
    </row>
    <row r="25" spans="1:8" ht="12.75" x14ac:dyDescent="0.2">
      <c r="A25" s="12"/>
      <c r="B25" s="12"/>
      <c r="C25" s="12"/>
      <c r="D25" s="12"/>
      <c r="E25" s="12"/>
    </row>
    <row r="26" spans="1:8" ht="12.75" x14ac:dyDescent="0.2">
      <c r="A26" s="12"/>
      <c r="B26" s="12"/>
      <c r="C26" s="12"/>
      <c r="D26" s="12"/>
      <c r="E26" s="12"/>
    </row>
    <row r="27" spans="1:8" ht="12.75" x14ac:dyDescent="0.2">
      <c r="A27" s="12"/>
      <c r="B27" s="12"/>
      <c r="C27" s="12"/>
      <c r="D27" s="12"/>
      <c r="E27" s="12"/>
    </row>
    <row r="28" spans="1:8" ht="12.75" x14ac:dyDescent="0.2">
      <c r="A28" s="12"/>
      <c r="B28" s="12"/>
      <c r="C28" s="12"/>
      <c r="D28" s="12"/>
      <c r="E28" s="12"/>
    </row>
    <row r="29" spans="1:8" ht="20.25" x14ac:dyDescent="0.3">
      <c r="A29" s="37" t="s">
        <v>27</v>
      </c>
      <c r="B29" s="38"/>
      <c r="C29" s="38"/>
      <c r="D29" s="38"/>
      <c r="E29" s="11"/>
      <c r="F29" s="39"/>
      <c r="G29" s="40"/>
    </row>
    <row r="30" spans="1:8" ht="20.25" x14ac:dyDescent="0.3">
      <c r="A30" s="37" t="s">
        <v>28</v>
      </c>
      <c r="B30" s="38"/>
      <c r="C30" s="38"/>
      <c r="D30" s="38"/>
      <c r="E30" s="11"/>
      <c r="F30" s="39"/>
      <c r="G30" s="39"/>
      <c r="H30" s="40"/>
    </row>
    <row r="34" spans="3:3" ht="12.75" x14ac:dyDescent="0.2">
      <c r="C34" s="2" t="s">
        <v>29</v>
      </c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69310198500636533" right="0" top="0.75" bottom="0.75" header="0" footer="0"/>
  <pageSetup paperSize="9" pageOrder="overThenDown" orientation="portrait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H30"/>
  <sheetViews>
    <sheetView showGridLines="0" workbookViewId="0"/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8" ht="15.75" customHeight="1" x14ac:dyDescent="0.3">
      <c r="A1" s="45" t="s">
        <v>0</v>
      </c>
      <c r="B1" s="44"/>
      <c r="C1" s="44"/>
      <c r="D1" s="44"/>
      <c r="E1" s="44"/>
      <c r="F1" s="1"/>
      <c r="G1" s="1"/>
      <c r="H1" s="1"/>
    </row>
    <row r="2" spans="1:8" ht="15.75" customHeight="1" x14ac:dyDescent="0.2">
      <c r="A2" s="45" t="s">
        <v>1</v>
      </c>
      <c r="B2" s="44"/>
      <c r="C2" s="44"/>
      <c r="D2" s="44"/>
      <c r="E2" s="44"/>
    </row>
    <row r="3" spans="1:8" ht="15.75" customHeight="1" x14ac:dyDescent="0.2">
      <c r="A3" s="45" t="s">
        <v>2</v>
      </c>
      <c r="B3" s="44"/>
      <c r="C3" s="44"/>
      <c r="D3" s="44"/>
      <c r="E3" s="44"/>
    </row>
    <row r="4" spans="1:8" ht="15.75" customHeight="1" x14ac:dyDescent="0.2">
      <c r="A4" s="45" t="s">
        <v>3</v>
      </c>
      <c r="B4" s="44"/>
      <c r="C4" s="44"/>
      <c r="D4" s="44"/>
      <c r="E4" s="44"/>
    </row>
    <row r="5" spans="1:8" ht="15.75" customHeight="1" x14ac:dyDescent="0.2">
      <c r="A5" s="45" t="s">
        <v>4</v>
      </c>
      <c r="B5" s="44"/>
      <c r="C5" s="44"/>
      <c r="D5" s="44"/>
      <c r="E5" s="44"/>
    </row>
    <row r="6" spans="1:8" ht="15.75" customHeight="1" x14ac:dyDescent="0.2">
      <c r="A6" s="45" t="s">
        <v>5</v>
      </c>
      <c r="B6" s="44"/>
      <c r="C6" s="44"/>
      <c r="D6" s="44"/>
      <c r="E6" s="44"/>
    </row>
    <row r="7" spans="1:8" ht="15.75" customHeight="1" x14ac:dyDescent="0.2">
      <c r="A7" s="4" t="s">
        <v>6</v>
      </c>
      <c r="B7" s="6" t="s">
        <v>8</v>
      </c>
      <c r="C7" s="8"/>
      <c r="D7" s="9"/>
      <c r="E7" s="11"/>
    </row>
    <row r="8" spans="1:8" ht="15.75" customHeight="1" x14ac:dyDescent="0.2">
      <c r="A8" s="13" t="s">
        <v>9</v>
      </c>
      <c r="B8" s="15" t="s">
        <v>10</v>
      </c>
      <c r="C8" s="18" t="s">
        <v>11</v>
      </c>
      <c r="D8" s="20" t="s">
        <v>12</v>
      </c>
      <c r="E8" s="11"/>
    </row>
    <row r="9" spans="1:8" ht="15.75" customHeight="1" x14ac:dyDescent="0.35">
      <c r="A9" s="22">
        <v>1</v>
      </c>
      <c r="B9" s="23" t="s">
        <v>13</v>
      </c>
      <c r="C9" s="25">
        <f ca="1">IFERROR(__xludf.DUMMYFUNCTION("importrange(""https://docs.google.com/spreadsheets/d/1Q0JnUurU766DCJCFelfk3wBmbauRh2gLX6tDAjZOIZQ/edit#gid"",""Form Responses 1!c59"")"),2.4)</f>
        <v>2.4</v>
      </c>
      <c r="D9" s="25">
        <f t="shared" ref="D9:D19" ca="1" si="0">(C9*100)/3</f>
        <v>80</v>
      </c>
      <c r="E9" s="11"/>
    </row>
    <row r="10" spans="1:8" ht="15.75" customHeight="1" x14ac:dyDescent="0.2">
      <c r="A10" s="22">
        <v>2</v>
      </c>
      <c r="B10" s="26" t="s">
        <v>15</v>
      </c>
      <c r="C10" s="25">
        <f ca="1">IFERROR(__xludf.DUMMYFUNCTION("importrange(""https://docs.google.com/spreadsheets/d/1Q0JnUurU766DCJCFelfk3wBmbauRh2gLX6tDAjZOIZQ/edit#gid"",""Form Responses 1!i59"")"),2.67272727272727)</f>
        <v>2.6727272727272702</v>
      </c>
      <c r="D10" s="25">
        <f t="shared" ca="1" si="0"/>
        <v>89.090909090909008</v>
      </c>
      <c r="E10" s="11"/>
    </row>
    <row r="11" spans="1:8" ht="15.75" customHeight="1" x14ac:dyDescent="0.2">
      <c r="A11" s="22">
        <v>3</v>
      </c>
      <c r="B11" s="28" t="s">
        <v>16</v>
      </c>
      <c r="C11" s="25">
        <f ca="1">IFERROR(__xludf.DUMMYFUNCTION("importrange(""https://docs.google.com/spreadsheets/d/1Q0JnUurU766DCJCFelfk3wBmbauRh2gLX6tDAjZOIZQ/edit#gid"",""Form Responses 1!o59"")"),2.6)</f>
        <v>2.6</v>
      </c>
      <c r="D11" s="25">
        <f t="shared" ca="1" si="0"/>
        <v>86.666666666666671</v>
      </c>
      <c r="E11" s="11"/>
    </row>
    <row r="12" spans="1:8" ht="15.75" customHeight="1" x14ac:dyDescent="0.2">
      <c r="A12" s="22">
        <v>4</v>
      </c>
      <c r="B12" s="29" t="s">
        <v>17</v>
      </c>
      <c r="C12" s="25">
        <f ca="1">IFERROR(__xludf.DUMMYFUNCTION("importrange(""https://docs.google.com/spreadsheets/d/1Q0JnUurU766DCJCFelfk3wBmbauRh2gLX6tDAjZOIZQ/edit#gid"",""Form Responses 1!u59"")"),2.38181818181818)</f>
        <v>2.3818181818181801</v>
      </c>
      <c r="D12" s="25">
        <f t="shared" ca="1" si="0"/>
        <v>79.393939393939334</v>
      </c>
      <c r="E12" s="11"/>
    </row>
    <row r="13" spans="1:8" ht="15.75" customHeight="1" x14ac:dyDescent="0.2">
      <c r="A13" s="22">
        <v>5</v>
      </c>
      <c r="B13" s="29" t="s">
        <v>18</v>
      </c>
      <c r="C13" s="25">
        <f ca="1">IFERROR(__xludf.DUMMYFUNCTION("importrange(""https://docs.google.com/spreadsheets/d/1Q0JnUurU766DCJCFelfk3wBmbauRh2gLX6tDAjZOIZQ/edit#gid"",""Form Responses 1!aa59"")"),2.47272727272727)</f>
        <v>2.47272727272727</v>
      </c>
      <c r="D13" s="25">
        <f t="shared" ca="1" si="0"/>
        <v>82.424242424242337</v>
      </c>
      <c r="E13" s="11"/>
    </row>
    <row r="14" spans="1:8" ht="15.75" customHeight="1" x14ac:dyDescent="0.2">
      <c r="A14" s="22">
        <v>6</v>
      </c>
      <c r="B14" s="31" t="s">
        <v>23</v>
      </c>
      <c r="C14" s="25">
        <f ca="1">IFERROR(__xludf.DUMMYFUNCTION("importrange(""https://docs.google.com/spreadsheets/d/1Q0JnUurU766DCJCFelfk3wBmbauRh2gLX6tDAjZOIZQ/edit#gid"",""Form Responses 1!ag59"")"),2.45454545454545)</f>
        <v>2.4545454545454501</v>
      </c>
      <c r="D14" s="25">
        <f t="shared" ca="1" si="0"/>
        <v>81.818181818181671</v>
      </c>
      <c r="E14" s="11"/>
    </row>
    <row r="15" spans="1:8" ht="15.75" customHeight="1" x14ac:dyDescent="0.2">
      <c r="A15" s="22">
        <v>7</v>
      </c>
      <c r="B15" s="29" t="s">
        <v>20</v>
      </c>
      <c r="C15" s="25">
        <f ca="1">IFERROR(__xludf.DUMMYFUNCTION("importrange(""https://docs.google.com/spreadsheets/d/1Q0JnUurU766DCJCFelfk3wBmbauRh2gLX6tDAjZOIZQ/edit#gid"",""Form Responses 1!am59"")"),2.54545454545454)</f>
        <v>2.5454545454545401</v>
      </c>
      <c r="D15" s="25">
        <f t="shared" ca="1" si="0"/>
        <v>84.848484848484674</v>
      </c>
      <c r="E15" s="11"/>
    </row>
    <row r="16" spans="1:8" ht="15.75" customHeight="1" x14ac:dyDescent="0.2">
      <c r="A16" s="22">
        <v>8</v>
      </c>
      <c r="B16" s="31" t="s">
        <v>25</v>
      </c>
      <c r="C16" s="25">
        <f ca="1">IFERROR(__xludf.DUMMYFUNCTION("importrange(""https://docs.google.com/spreadsheets/d/1Q0JnUurU766DCJCFelfk3wBmbauRh2gLX6tDAjZOIZQ/edit#gid"",""Form Responses 1!as59"")"),2.38181818181818)</f>
        <v>2.3818181818181801</v>
      </c>
      <c r="D16" s="25">
        <f t="shared" ca="1" si="0"/>
        <v>79.393939393939334</v>
      </c>
      <c r="E16" s="11"/>
    </row>
    <row r="17" spans="1:5" ht="15.75" customHeight="1" x14ac:dyDescent="0.2">
      <c r="A17" s="22">
        <v>9</v>
      </c>
      <c r="B17" s="33" t="s">
        <v>22</v>
      </c>
      <c r="C17" s="25">
        <f ca="1">IFERROR(__xludf.DUMMYFUNCTION("importrange(""https://docs.google.com/spreadsheets/d/1Q0JnUurU766DCJCFelfk3wBmbauRh2gLX6tDAjZOIZQ/edit#gid"",""Form Responses 1!ay59"")"),2.34545454545454)</f>
        <v>2.3454545454545399</v>
      </c>
      <c r="D17" s="25">
        <f t="shared" ca="1" si="0"/>
        <v>78.181818181818002</v>
      </c>
      <c r="E17" s="11"/>
    </row>
    <row r="18" spans="1:5" ht="15.75" customHeight="1" x14ac:dyDescent="0.2">
      <c r="A18" s="22">
        <v>10</v>
      </c>
      <c r="B18" s="29" t="s">
        <v>24</v>
      </c>
      <c r="C18" s="25">
        <f ca="1">IFERROR(__xludf.DUMMYFUNCTION("importrange(""https://docs.google.com/spreadsheets/d/1Q0JnUurU766DCJCFelfk3wBmbauRh2gLX6tDAjZOIZQ/edit#gid"",""Form Responses 1!be59"")"),2.45454545454545)</f>
        <v>2.4545454545454501</v>
      </c>
      <c r="D18" s="25">
        <f t="shared" ca="1" si="0"/>
        <v>81.818181818181671</v>
      </c>
      <c r="E18" s="11"/>
    </row>
    <row r="19" spans="1:5" ht="15.75" customHeight="1" x14ac:dyDescent="0.2">
      <c r="A19" s="35"/>
      <c r="B19" s="36" t="s">
        <v>26</v>
      </c>
      <c r="C19" s="18">
        <f ca="1">SUM(C9:C18)/10</f>
        <v>2.4709090909090881</v>
      </c>
      <c r="D19" s="18">
        <f t="shared" ca="1" si="0"/>
        <v>82.363636363636274</v>
      </c>
      <c r="E19" s="11"/>
    </row>
    <row r="20" spans="1:5" ht="15.75" customHeight="1" x14ac:dyDescent="0.2">
      <c r="A20" s="11"/>
      <c r="B20" s="11"/>
      <c r="C20" s="11"/>
      <c r="D20" s="11"/>
      <c r="E20" s="11"/>
    </row>
    <row r="21" spans="1:5" ht="15.75" customHeight="1" x14ac:dyDescent="0.2">
      <c r="A21" s="11"/>
      <c r="B21" s="11"/>
      <c r="C21" s="11"/>
      <c r="D21" s="11"/>
      <c r="E21" s="11"/>
    </row>
    <row r="22" spans="1:5" ht="15.75" customHeight="1" x14ac:dyDescent="0.2">
      <c r="A22" s="11"/>
      <c r="B22" s="11"/>
      <c r="C22" s="11"/>
      <c r="D22" s="11"/>
      <c r="E22" s="11"/>
    </row>
    <row r="23" spans="1:5" ht="15.75" customHeight="1" x14ac:dyDescent="0.2">
      <c r="A23" s="11"/>
      <c r="B23" s="11"/>
      <c r="C23" s="11"/>
      <c r="D23" s="11"/>
      <c r="E23" s="11"/>
    </row>
    <row r="24" spans="1:5" ht="12.75" x14ac:dyDescent="0.2">
      <c r="A24" s="11"/>
      <c r="B24" s="11"/>
      <c r="C24" s="11"/>
      <c r="D24" s="11"/>
      <c r="E24" s="11"/>
    </row>
    <row r="25" spans="1:5" ht="12.75" x14ac:dyDescent="0.2">
      <c r="A25" s="11"/>
      <c r="B25" s="11"/>
      <c r="C25" s="11"/>
      <c r="D25" s="11"/>
      <c r="E25" s="11"/>
    </row>
    <row r="26" spans="1:5" ht="12.75" x14ac:dyDescent="0.2">
      <c r="A26" s="11"/>
      <c r="B26" s="11"/>
      <c r="C26" s="11"/>
      <c r="D26" s="11"/>
      <c r="E26" s="11"/>
    </row>
    <row r="27" spans="1:5" ht="20.25" x14ac:dyDescent="0.2">
      <c r="A27" s="41"/>
      <c r="B27" s="11"/>
      <c r="C27" s="11"/>
      <c r="D27" s="11"/>
      <c r="E27" s="11"/>
    </row>
    <row r="28" spans="1:5" ht="20.25" x14ac:dyDescent="0.2">
      <c r="A28" s="41"/>
      <c r="B28" s="11"/>
      <c r="C28" s="11"/>
      <c r="D28" s="11"/>
      <c r="E28" s="11"/>
    </row>
    <row r="29" spans="1:5" ht="20.25" x14ac:dyDescent="0.2">
      <c r="A29" s="37" t="s">
        <v>27</v>
      </c>
      <c r="B29" s="38"/>
      <c r="C29" s="38"/>
      <c r="D29" s="38"/>
      <c r="E29" s="11"/>
    </row>
    <row r="30" spans="1:5" ht="20.25" x14ac:dyDescent="0.2">
      <c r="A30" s="37" t="s">
        <v>30</v>
      </c>
      <c r="B30" s="38"/>
      <c r="C30" s="38"/>
      <c r="D30" s="38"/>
      <c r="E30" s="11"/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55695695223725794" right="0" top="0.75" bottom="0.75" header="0" footer="0"/>
  <pageSetup paperSize="9" pageOrder="overThenDown" orientation="portrait" cellComments="atEnd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0"/>
  <sheetViews>
    <sheetView workbookViewId="0"/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9" ht="15.75" customHeight="1" x14ac:dyDescent="0.3">
      <c r="A1" s="43" t="s">
        <v>0</v>
      </c>
      <c r="B1" s="44"/>
      <c r="C1" s="44"/>
      <c r="D1" s="44"/>
      <c r="E1" s="44"/>
      <c r="F1" s="1"/>
      <c r="G1" s="1"/>
      <c r="H1" s="1"/>
      <c r="I1" s="1"/>
    </row>
    <row r="2" spans="1:9" ht="15.75" customHeight="1" x14ac:dyDescent="0.3">
      <c r="A2" s="43" t="s">
        <v>1</v>
      </c>
      <c r="B2" s="44"/>
      <c r="C2" s="44"/>
      <c r="D2" s="44"/>
      <c r="E2" s="44"/>
    </row>
    <row r="3" spans="1:9" ht="15.75" customHeight="1" x14ac:dyDescent="0.3">
      <c r="A3" s="43" t="s">
        <v>2</v>
      </c>
      <c r="B3" s="44"/>
      <c r="C3" s="44"/>
      <c r="D3" s="44"/>
      <c r="E3" s="44"/>
    </row>
    <row r="4" spans="1:9" ht="15.75" customHeight="1" x14ac:dyDescent="0.3">
      <c r="A4" s="43" t="s">
        <v>3</v>
      </c>
      <c r="B4" s="44"/>
      <c r="C4" s="44"/>
      <c r="D4" s="44"/>
      <c r="E4" s="44"/>
    </row>
    <row r="5" spans="1:9" ht="15.75" customHeight="1" x14ac:dyDescent="0.3">
      <c r="A5" s="43" t="s">
        <v>4</v>
      </c>
      <c r="B5" s="44"/>
      <c r="C5" s="44"/>
      <c r="D5" s="44"/>
      <c r="E5" s="44"/>
    </row>
    <row r="6" spans="1:9" ht="15.75" customHeight="1" x14ac:dyDescent="0.3">
      <c r="A6" s="43" t="s">
        <v>5</v>
      </c>
      <c r="B6" s="44"/>
      <c r="C6" s="44"/>
      <c r="D6" s="44"/>
      <c r="E6" s="44"/>
    </row>
    <row r="7" spans="1:9" ht="15.75" customHeight="1" x14ac:dyDescent="0.3">
      <c r="A7" s="3" t="s">
        <v>6</v>
      </c>
      <c r="B7" s="5" t="s">
        <v>32</v>
      </c>
      <c r="C7" s="7"/>
      <c r="D7" s="10"/>
      <c r="E7" s="12"/>
    </row>
    <row r="8" spans="1:9" ht="15.75" customHeight="1" x14ac:dyDescent="0.3">
      <c r="A8" s="14" t="s">
        <v>9</v>
      </c>
      <c r="B8" s="16" t="s">
        <v>10</v>
      </c>
      <c r="C8" s="17" t="s">
        <v>11</v>
      </c>
      <c r="D8" s="19" t="s">
        <v>12</v>
      </c>
      <c r="E8" s="12"/>
    </row>
    <row r="9" spans="1:9" ht="15.75" customHeight="1" x14ac:dyDescent="0.35">
      <c r="A9" s="21">
        <v>1</v>
      </c>
      <c r="B9" s="23" t="s">
        <v>13</v>
      </c>
      <c r="C9" s="24">
        <f ca="1">IFERROR(__xludf.DUMMYFUNCTION("importrange(""https://docs.google.com/spreadsheets/d/1Q0JnUurU766DCJCFelfk3wBmbauRh2gLX6tDAjZOIZQ/edit#gid"",""Form Responses 1!d59"")"),2.63636363636363)</f>
        <v>2.63636363636363</v>
      </c>
      <c r="D9" s="24">
        <f t="shared" ref="D9:D19" ca="1" si="0">(C9*100)/3</f>
        <v>87.878787878787662</v>
      </c>
      <c r="E9" s="12"/>
    </row>
    <row r="10" spans="1:9" ht="15.75" customHeight="1" x14ac:dyDescent="0.35">
      <c r="A10" s="21">
        <v>2</v>
      </c>
      <c r="B10" s="23" t="s">
        <v>14</v>
      </c>
      <c r="C10" s="24">
        <f ca="1">IFERROR(__xludf.DUMMYFUNCTION("importrange(""https://docs.google.com/spreadsheets/d/1Q0JnUurU766DCJCFelfk3wBmbauRh2gLX6tDAjZOIZQ/edit#gid"",""Form Responses 1!j59"")"),2.76363636363636)</f>
        <v>2.7636363636363601</v>
      </c>
      <c r="D10" s="24">
        <f t="shared" ca="1" si="0"/>
        <v>92.121212121212011</v>
      </c>
      <c r="E10" s="12"/>
    </row>
    <row r="11" spans="1:9" ht="15.75" customHeight="1" x14ac:dyDescent="0.35">
      <c r="A11" s="21">
        <v>3</v>
      </c>
      <c r="B11" s="23" t="s">
        <v>16</v>
      </c>
      <c r="C11" s="24">
        <f ca="1">IFERROR(__xludf.DUMMYFUNCTION("importrange(""https://docs.google.com/spreadsheets/d/1Q0JnUurU766DCJCFelfk3wBmbauRh2gLX6tDAjZOIZQ/edit#gid"",""Form Responses 1!p59"")"),2.76363636363636)</f>
        <v>2.7636363636363601</v>
      </c>
      <c r="D11" s="24">
        <f t="shared" ca="1" si="0"/>
        <v>92.121212121212011</v>
      </c>
      <c r="E11" s="12"/>
    </row>
    <row r="12" spans="1:9" ht="15.75" customHeight="1" x14ac:dyDescent="0.35">
      <c r="A12" s="21">
        <v>4</v>
      </c>
      <c r="B12" s="27" t="s">
        <v>17</v>
      </c>
      <c r="C12" s="24">
        <f ca="1">IFERROR(__xludf.DUMMYFUNCTION("importrange(""https://docs.google.com/spreadsheets/d/1Q0JnUurU766DCJCFelfk3wBmbauRh2gLX6tDAjZOIZQ/edit#gid"",""Form Responses 1!v59"")"),2.7090909090909)</f>
        <v>2.7090909090909001</v>
      </c>
      <c r="D12" s="24">
        <f t="shared" ca="1" si="0"/>
        <v>90.303030303030013</v>
      </c>
      <c r="E12" s="12"/>
    </row>
    <row r="13" spans="1:9" ht="15.75" customHeight="1" x14ac:dyDescent="0.35">
      <c r="A13" s="21">
        <v>5</v>
      </c>
      <c r="B13" s="27" t="s">
        <v>18</v>
      </c>
      <c r="C13" s="24">
        <f ca="1">IFERROR(__xludf.DUMMYFUNCTION("importrange(""https://docs.google.com/spreadsheets/d/1Q0JnUurU766DCJCFelfk3wBmbauRh2gLX6tDAjZOIZQ/edit#gid"",""Form Responses 1!ab59"")"),2.6)</f>
        <v>2.6</v>
      </c>
      <c r="D13" s="24">
        <f t="shared" ca="1" si="0"/>
        <v>86.666666666666671</v>
      </c>
      <c r="E13" s="12"/>
    </row>
    <row r="14" spans="1:9" ht="15.75" customHeight="1" x14ac:dyDescent="0.35">
      <c r="A14" s="21">
        <v>6</v>
      </c>
      <c r="B14" s="27" t="s">
        <v>19</v>
      </c>
      <c r="C14" s="24">
        <f ca="1">IFERROR(__xludf.DUMMYFUNCTION("importrange(""https://docs.google.com/spreadsheets/d/1Q0JnUurU766DCJCFelfk3wBmbauRh2gLX6tDAjZOIZQ/edit#gid"",""Form Responses 1!ah59"")"),2.47272727272727)</f>
        <v>2.47272727272727</v>
      </c>
      <c r="D14" s="24">
        <f t="shared" ca="1" si="0"/>
        <v>82.424242424242337</v>
      </c>
      <c r="E14" s="12"/>
    </row>
    <row r="15" spans="1:9" ht="15.75" customHeight="1" x14ac:dyDescent="0.35">
      <c r="A15" s="21">
        <v>7</v>
      </c>
      <c r="B15" s="27" t="s">
        <v>20</v>
      </c>
      <c r="C15" s="24">
        <f ca="1">IFERROR(__xludf.DUMMYFUNCTION("importrange(""https://docs.google.com/spreadsheets/d/1Q0JnUurU766DCJCFelfk3wBmbauRh2gLX6tDAjZOIZQ/edit#gid"",""Form Responses 1!an59"")"),2.76363636363636)</f>
        <v>2.7636363636363601</v>
      </c>
      <c r="D15" s="24">
        <f t="shared" ca="1" si="0"/>
        <v>92.121212121212011</v>
      </c>
      <c r="E15" s="12"/>
    </row>
    <row r="16" spans="1:9" ht="15.75" customHeight="1" x14ac:dyDescent="0.35">
      <c r="A16" s="21">
        <v>8</v>
      </c>
      <c r="B16" s="27" t="s">
        <v>21</v>
      </c>
      <c r="C16" s="24">
        <f ca="1">IFERROR(__xludf.DUMMYFUNCTION("importrange(""https://docs.google.com/spreadsheets/d/1Q0JnUurU766DCJCFelfk3wBmbauRh2gLX6tDAjZOIZQ/edit#gid"",""Form Responses 1!at59"")"),2.63636363636363)</f>
        <v>2.63636363636363</v>
      </c>
      <c r="D16" s="24">
        <f t="shared" ca="1" si="0"/>
        <v>87.878787878787662</v>
      </c>
      <c r="E16" s="12"/>
    </row>
    <row r="17" spans="1:5" ht="15.75" customHeight="1" x14ac:dyDescent="0.35">
      <c r="A17" s="21">
        <v>9</v>
      </c>
      <c r="B17" s="30" t="s">
        <v>22</v>
      </c>
      <c r="C17" s="24">
        <f ca="1">IFERROR(__xludf.DUMMYFUNCTION("importrange(""https://docs.google.com/spreadsheets/d/1Q0JnUurU766DCJCFelfk3wBmbauRh2gLX6tDAjZOIZQ/edit#gid"",""Form Responses 1!az59"")"),2.61818181818181)</f>
        <v>2.6181818181818102</v>
      </c>
      <c r="D17" s="24">
        <f t="shared" ca="1" si="0"/>
        <v>87.27272727272701</v>
      </c>
      <c r="E17" s="12"/>
    </row>
    <row r="18" spans="1:5" ht="15.75" customHeight="1" x14ac:dyDescent="0.35">
      <c r="A18" s="21">
        <v>10</v>
      </c>
      <c r="B18" s="27" t="s">
        <v>24</v>
      </c>
      <c r="C18" s="24">
        <f ca="1">IFERROR(__xludf.DUMMYFUNCTION("importrange(""https://docs.google.com/spreadsheets/d/1Q0JnUurU766DCJCFelfk3wBmbauRh2gLX6tDAjZOIZQ/edit#gid"",""Form Responses 1!bf59"")"),2.5090909090909)</f>
        <v>2.5090909090908999</v>
      </c>
      <c r="D18" s="24">
        <f t="shared" ca="1" si="0"/>
        <v>83.636363636363328</v>
      </c>
      <c r="E18" s="12"/>
    </row>
    <row r="19" spans="1:5" ht="15.75" customHeight="1" x14ac:dyDescent="0.3">
      <c r="A19" s="32"/>
      <c r="B19" s="34" t="s">
        <v>26</v>
      </c>
      <c r="C19" s="17">
        <f ca="1">SUM(C9:C18)/10</f>
        <v>2.6472727272727221</v>
      </c>
      <c r="D19" s="17">
        <f t="shared" ca="1" si="0"/>
        <v>88.242424242424079</v>
      </c>
      <c r="E19" s="12"/>
    </row>
    <row r="20" spans="1:5" ht="15.75" customHeight="1" x14ac:dyDescent="0.2">
      <c r="A20" s="12"/>
      <c r="B20" s="12"/>
      <c r="C20" s="12"/>
      <c r="D20" s="12"/>
      <c r="E20" s="12"/>
    </row>
    <row r="21" spans="1:5" ht="15.75" customHeight="1" x14ac:dyDescent="0.2">
      <c r="A21" s="12"/>
      <c r="B21" s="12"/>
      <c r="C21" s="12"/>
      <c r="D21" s="12"/>
      <c r="E21" s="12"/>
    </row>
    <row r="22" spans="1:5" ht="15.75" customHeight="1" x14ac:dyDescent="0.2">
      <c r="A22" s="12"/>
      <c r="B22" s="12"/>
      <c r="C22" s="12"/>
      <c r="D22" s="12"/>
      <c r="E22" s="12"/>
    </row>
    <row r="23" spans="1:5" ht="15.75" customHeight="1" x14ac:dyDescent="0.2">
      <c r="A23" s="12"/>
      <c r="B23" s="12"/>
      <c r="C23" s="12"/>
      <c r="D23" s="12"/>
      <c r="E23" s="12"/>
    </row>
    <row r="24" spans="1:5" ht="12.75" x14ac:dyDescent="0.2">
      <c r="A24" s="12"/>
      <c r="B24" s="12"/>
      <c r="C24" s="12"/>
      <c r="D24" s="12"/>
      <c r="E24" s="12"/>
    </row>
    <row r="25" spans="1:5" ht="12.75" x14ac:dyDescent="0.2">
      <c r="A25" s="12"/>
      <c r="B25" s="12"/>
      <c r="C25" s="12"/>
      <c r="D25" s="12"/>
      <c r="E25" s="12"/>
    </row>
    <row r="26" spans="1:5" ht="12.75" x14ac:dyDescent="0.2">
      <c r="A26" s="12"/>
      <c r="B26" s="12"/>
      <c r="C26" s="12"/>
      <c r="D26" s="12"/>
      <c r="E26" s="12"/>
    </row>
    <row r="27" spans="1:5" ht="12.75" x14ac:dyDescent="0.2">
      <c r="A27" s="12"/>
      <c r="B27" s="12"/>
      <c r="C27" s="12"/>
      <c r="D27" s="12"/>
      <c r="E27" s="12"/>
    </row>
    <row r="28" spans="1:5" ht="12.75" x14ac:dyDescent="0.2">
      <c r="A28" s="12"/>
      <c r="B28" s="12"/>
      <c r="C28" s="12"/>
      <c r="D28" s="12"/>
      <c r="E28" s="12"/>
    </row>
    <row r="29" spans="1:5" ht="20.25" x14ac:dyDescent="0.3">
      <c r="A29" s="40" t="s">
        <v>36</v>
      </c>
      <c r="B29" s="42"/>
      <c r="C29" s="42"/>
      <c r="D29" s="42"/>
      <c r="E29" s="12"/>
    </row>
    <row r="30" spans="1:5" ht="20.25" x14ac:dyDescent="0.3">
      <c r="A30" s="40" t="s">
        <v>37</v>
      </c>
      <c r="B30" s="42"/>
      <c r="C30" s="42"/>
      <c r="D30" s="42"/>
      <c r="E30" s="12"/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0"/>
  <sheetViews>
    <sheetView workbookViewId="0"/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9" ht="15.75" customHeight="1" x14ac:dyDescent="0.3">
      <c r="A1" s="43" t="s">
        <v>0</v>
      </c>
      <c r="B1" s="44"/>
      <c r="C1" s="44"/>
      <c r="D1" s="44"/>
      <c r="E1" s="44"/>
      <c r="F1" s="1"/>
      <c r="G1" s="1"/>
      <c r="H1" s="1"/>
      <c r="I1" s="1"/>
    </row>
    <row r="2" spans="1:9" ht="15.75" customHeight="1" x14ac:dyDescent="0.3">
      <c r="A2" s="43" t="s">
        <v>1</v>
      </c>
      <c r="B2" s="44"/>
      <c r="C2" s="44"/>
      <c r="D2" s="44"/>
      <c r="E2" s="44"/>
    </row>
    <row r="3" spans="1:9" ht="15.75" customHeight="1" x14ac:dyDescent="0.3">
      <c r="A3" s="43" t="s">
        <v>2</v>
      </c>
      <c r="B3" s="44"/>
      <c r="C3" s="44"/>
      <c r="D3" s="44"/>
      <c r="E3" s="44"/>
    </row>
    <row r="4" spans="1:9" ht="15.75" customHeight="1" x14ac:dyDescent="0.3">
      <c r="A4" s="43" t="s">
        <v>3</v>
      </c>
      <c r="B4" s="44"/>
      <c r="C4" s="44"/>
      <c r="D4" s="44"/>
      <c r="E4" s="44"/>
    </row>
    <row r="5" spans="1:9" ht="15.75" customHeight="1" x14ac:dyDescent="0.3">
      <c r="A5" s="43" t="s">
        <v>4</v>
      </c>
      <c r="B5" s="44"/>
      <c r="C5" s="44"/>
      <c r="D5" s="44"/>
      <c r="E5" s="44"/>
    </row>
    <row r="6" spans="1:9" ht="15.75" customHeight="1" x14ac:dyDescent="0.3">
      <c r="A6" s="43" t="s">
        <v>5</v>
      </c>
      <c r="B6" s="44"/>
      <c r="C6" s="44"/>
      <c r="D6" s="44"/>
      <c r="E6" s="44"/>
    </row>
    <row r="7" spans="1:9" ht="15.75" customHeight="1" x14ac:dyDescent="0.3">
      <c r="A7" s="3" t="s">
        <v>6</v>
      </c>
      <c r="B7" s="5" t="s">
        <v>31</v>
      </c>
      <c r="C7" s="7"/>
      <c r="D7" s="10"/>
      <c r="E7" s="12"/>
    </row>
    <row r="8" spans="1:9" ht="15.75" customHeight="1" x14ac:dyDescent="0.3">
      <c r="A8" s="14" t="s">
        <v>9</v>
      </c>
      <c r="B8" s="16" t="s">
        <v>10</v>
      </c>
      <c r="C8" s="17" t="s">
        <v>11</v>
      </c>
      <c r="D8" s="19" t="s">
        <v>12</v>
      </c>
      <c r="E8" s="12"/>
    </row>
    <row r="9" spans="1:9" ht="15.75" customHeight="1" x14ac:dyDescent="0.35">
      <c r="A9" s="21">
        <v>1</v>
      </c>
      <c r="B9" s="23" t="s">
        <v>13</v>
      </c>
      <c r="C9" s="24">
        <f ca="1">IFERROR(__xludf.DUMMYFUNCTION("importrange(""https://docs.google.com/spreadsheets/d/1Q0JnUurU766DCJCFelfk3wBmbauRh2gLX6tDAjZOIZQ/edit#gid"",""Form Responses 1!e59"")"),2.45454545454545)</f>
        <v>2.4545454545454501</v>
      </c>
      <c r="D9" s="24">
        <f t="shared" ref="D9:D19" ca="1" si="0">(C9*100)/3</f>
        <v>81.818181818181671</v>
      </c>
      <c r="E9" s="12"/>
    </row>
    <row r="10" spans="1:9" ht="15.75" customHeight="1" x14ac:dyDescent="0.35">
      <c r="A10" s="21">
        <v>2</v>
      </c>
      <c r="B10" s="23" t="s">
        <v>14</v>
      </c>
      <c r="C10" s="24">
        <f ca="1">IFERROR(__xludf.DUMMYFUNCTION("importrange(""https://docs.google.com/spreadsheets/d/1Q0JnUurU766DCJCFelfk3wBmbauRh2gLX6tDAjZOIZQ/edit#gid"",""Form Responses 1!k59"")"),2.72727272727272)</f>
        <v>2.72727272727272</v>
      </c>
      <c r="D10" s="24">
        <f t="shared" ca="1" si="0"/>
        <v>90.909090909090665</v>
      </c>
      <c r="E10" s="12"/>
    </row>
    <row r="11" spans="1:9" ht="15.75" customHeight="1" x14ac:dyDescent="0.35">
      <c r="A11" s="21">
        <v>3</v>
      </c>
      <c r="B11" s="23" t="s">
        <v>16</v>
      </c>
      <c r="C11" s="24">
        <f ca="1">IFERROR(__xludf.DUMMYFUNCTION("importrange(""https://docs.google.com/spreadsheets/d/1Q0JnUurU766DCJCFelfk3wBmbauRh2gLX6tDAjZOIZQ/edit#gid"",""Form Responses 1!q59"")"),2.63636363636363)</f>
        <v>2.63636363636363</v>
      </c>
      <c r="D11" s="24">
        <f t="shared" ca="1" si="0"/>
        <v>87.878787878787662</v>
      </c>
      <c r="E11" s="12"/>
    </row>
    <row r="12" spans="1:9" ht="15.75" customHeight="1" x14ac:dyDescent="0.35">
      <c r="A12" s="21">
        <v>4</v>
      </c>
      <c r="B12" s="27" t="s">
        <v>17</v>
      </c>
      <c r="C12" s="24">
        <f ca="1">IFERROR(__xludf.DUMMYFUNCTION("importrange(""https://docs.google.com/spreadsheets/d/1Q0JnUurU766DCJCFelfk3wBmbauRh2gLX6tDAjZOIZQ/edit#gid"",""Form Responses 1!w59"")"),2.72727272727272)</f>
        <v>2.72727272727272</v>
      </c>
      <c r="D12" s="24">
        <f t="shared" ca="1" si="0"/>
        <v>90.909090909090665</v>
      </c>
      <c r="E12" s="12"/>
    </row>
    <row r="13" spans="1:9" ht="15.75" customHeight="1" x14ac:dyDescent="0.35">
      <c r="A13" s="21">
        <v>5</v>
      </c>
      <c r="B13" s="27" t="s">
        <v>18</v>
      </c>
      <c r="C13" s="24">
        <f ca="1">IFERROR(__xludf.DUMMYFUNCTION("importrange(""https://docs.google.com/spreadsheets/d/1Q0JnUurU766DCJCFelfk3wBmbauRh2gLX6tDAjZOIZQ/edit#gid"",""Form Responses 1!ac59"")"),2.56363636363636)</f>
        <v>2.5636363636363599</v>
      </c>
      <c r="D13" s="24">
        <f t="shared" ca="1" si="0"/>
        <v>85.454545454545325</v>
      </c>
      <c r="E13" s="12"/>
    </row>
    <row r="14" spans="1:9" ht="15.75" customHeight="1" x14ac:dyDescent="0.35">
      <c r="A14" s="21">
        <v>6</v>
      </c>
      <c r="B14" s="27" t="s">
        <v>19</v>
      </c>
      <c r="C14" s="24">
        <f ca="1">IFERROR(__xludf.DUMMYFUNCTION("importrange(""https://docs.google.com/spreadsheets/d/1Q0JnUurU766DCJCFelfk3wBmbauRh2gLX6tDAjZOIZQ/edit#gid"",""Form Responses 1!ai59"")"),2.32727272727272)</f>
        <v>2.3272727272727201</v>
      </c>
      <c r="D14" s="24">
        <f t="shared" ca="1" si="0"/>
        <v>77.575757575757336</v>
      </c>
      <c r="E14" s="12"/>
    </row>
    <row r="15" spans="1:9" ht="15.75" customHeight="1" x14ac:dyDescent="0.35">
      <c r="A15" s="21">
        <v>7</v>
      </c>
      <c r="B15" s="27" t="s">
        <v>20</v>
      </c>
      <c r="C15" s="24">
        <f ca="1">IFERROR(__xludf.DUMMYFUNCTION("importrange(""https://docs.google.com/spreadsheets/d/1Q0JnUurU766DCJCFelfk3wBmbauRh2gLX6tDAjZOIZQ/edit#gid"",""Form Responses 1!ao59"")"),2.5090909090909)</f>
        <v>2.5090909090908999</v>
      </c>
      <c r="D15" s="24">
        <f t="shared" ca="1" si="0"/>
        <v>83.636363636363328</v>
      </c>
      <c r="E15" s="12"/>
    </row>
    <row r="16" spans="1:9" ht="15.75" customHeight="1" x14ac:dyDescent="0.35">
      <c r="A16" s="21">
        <v>8</v>
      </c>
      <c r="B16" s="27" t="s">
        <v>21</v>
      </c>
      <c r="C16" s="24">
        <f ca="1">IFERROR(__xludf.DUMMYFUNCTION("importrange(""https://docs.google.com/spreadsheets/d/1Q0JnUurU766DCJCFelfk3wBmbauRh2gLX6tDAjZOIZQ/edit#gid"",""Form Responses 1!au59"")"),2.45454545454545)</f>
        <v>2.4545454545454501</v>
      </c>
      <c r="D16" s="24">
        <f t="shared" ca="1" si="0"/>
        <v>81.818181818181671</v>
      </c>
      <c r="E16" s="12"/>
    </row>
    <row r="17" spans="1:5" ht="15.75" customHeight="1" x14ac:dyDescent="0.35">
      <c r="A17" s="21">
        <v>9</v>
      </c>
      <c r="B17" s="30" t="s">
        <v>22</v>
      </c>
      <c r="C17" s="24">
        <f ca="1">IFERROR(__xludf.DUMMYFUNCTION("importrange(""https://docs.google.com/spreadsheets/d/1Q0JnUurU766DCJCFelfk3wBmbauRh2gLX6tDAjZOIZQ/edit#gid"",""Form Responses 1!ba59"")"),2.47272727272727)</f>
        <v>2.47272727272727</v>
      </c>
      <c r="D17" s="24">
        <f t="shared" ca="1" si="0"/>
        <v>82.424242424242337</v>
      </c>
      <c r="E17" s="12"/>
    </row>
    <row r="18" spans="1:5" ht="15.75" customHeight="1" x14ac:dyDescent="0.35">
      <c r="A18" s="21">
        <v>10</v>
      </c>
      <c r="B18" s="27" t="s">
        <v>24</v>
      </c>
      <c r="C18" s="24">
        <f ca="1">IFERROR(__xludf.DUMMYFUNCTION("importrange(""https://docs.google.com/spreadsheets/d/1Q0JnUurU766DCJCFelfk3wBmbauRh2gLX6tDAjZOIZQ/edit#gid"",""Form Responses 1!bg59"")"),2.5090909090909)</f>
        <v>2.5090909090908999</v>
      </c>
      <c r="D18" s="24">
        <f t="shared" ca="1" si="0"/>
        <v>83.636363636363328</v>
      </c>
      <c r="E18" s="12"/>
    </row>
    <row r="19" spans="1:5" ht="15.75" customHeight="1" x14ac:dyDescent="0.3">
      <c r="A19" s="32"/>
      <c r="B19" s="34" t="s">
        <v>26</v>
      </c>
      <c r="C19" s="17">
        <f ca="1">SUM(C9:C18)/10</f>
        <v>2.5381818181818123</v>
      </c>
      <c r="D19" s="17">
        <f t="shared" ca="1" si="0"/>
        <v>84.60606060606041</v>
      </c>
      <c r="E19" s="12"/>
    </row>
    <row r="20" spans="1:5" ht="15.75" customHeight="1" x14ac:dyDescent="0.2">
      <c r="A20" s="12"/>
      <c r="B20" s="12"/>
      <c r="C20" s="12"/>
      <c r="D20" s="12"/>
      <c r="E20" s="12"/>
    </row>
    <row r="21" spans="1:5" ht="15.75" customHeight="1" x14ac:dyDescent="0.2">
      <c r="A21" s="12"/>
      <c r="B21" s="12"/>
      <c r="C21" s="12"/>
      <c r="D21" s="12"/>
      <c r="E21" s="12"/>
    </row>
    <row r="22" spans="1:5" ht="15.75" customHeight="1" x14ac:dyDescent="0.2">
      <c r="A22" s="12"/>
      <c r="B22" s="12"/>
      <c r="C22" s="12"/>
      <c r="D22" s="12"/>
      <c r="E22" s="12"/>
    </row>
    <row r="23" spans="1:5" ht="15.75" customHeight="1" x14ac:dyDescent="0.2">
      <c r="A23" s="12"/>
      <c r="B23" s="12"/>
      <c r="C23" s="12"/>
      <c r="D23" s="12"/>
      <c r="E23" s="12"/>
    </row>
    <row r="24" spans="1:5" ht="12.75" x14ac:dyDescent="0.2">
      <c r="A24" s="12"/>
      <c r="B24" s="12"/>
      <c r="C24" s="12"/>
      <c r="D24" s="12"/>
      <c r="E24" s="12"/>
    </row>
    <row r="25" spans="1:5" ht="12.75" x14ac:dyDescent="0.2">
      <c r="A25" s="12"/>
      <c r="B25" s="12"/>
      <c r="C25" s="12"/>
      <c r="D25" s="12"/>
      <c r="E25" s="12"/>
    </row>
    <row r="26" spans="1:5" ht="12.75" x14ac:dyDescent="0.2">
      <c r="A26" s="12"/>
      <c r="B26" s="12"/>
      <c r="C26" s="12"/>
      <c r="D26" s="12"/>
      <c r="E26" s="12"/>
    </row>
    <row r="27" spans="1:5" ht="12.75" x14ac:dyDescent="0.2">
      <c r="A27" s="12"/>
      <c r="B27" s="12"/>
      <c r="C27" s="12"/>
      <c r="D27" s="12"/>
      <c r="E27" s="12"/>
    </row>
    <row r="28" spans="1:5" ht="12.75" x14ac:dyDescent="0.2">
      <c r="A28" s="12"/>
      <c r="B28" s="12"/>
      <c r="C28" s="12"/>
      <c r="D28" s="12"/>
      <c r="E28" s="12"/>
    </row>
    <row r="29" spans="1:5" ht="20.25" x14ac:dyDescent="0.3">
      <c r="A29" s="40" t="s">
        <v>34</v>
      </c>
      <c r="B29" s="42"/>
      <c r="C29" s="42"/>
      <c r="D29" s="42"/>
      <c r="E29" s="12"/>
    </row>
    <row r="30" spans="1:5" ht="20.25" x14ac:dyDescent="0.3">
      <c r="A30" s="40" t="s">
        <v>35</v>
      </c>
      <c r="B30" s="42"/>
      <c r="C30" s="42"/>
      <c r="D30" s="42"/>
      <c r="E30" s="12"/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7" right="0.7" top="0.75" bottom="0.75" header="0" footer="0"/>
  <pageSetup paperSize="9" fitToHeight="0" pageOrder="overThenDown" orientation="portrait" cellComments="atEnd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30"/>
  <sheetViews>
    <sheetView workbookViewId="0"/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9" ht="15.75" customHeight="1" x14ac:dyDescent="0.3">
      <c r="A1" s="43" t="s">
        <v>0</v>
      </c>
      <c r="B1" s="44"/>
      <c r="C1" s="44"/>
      <c r="D1" s="44"/>
      <c r="E1" s="44"/>
      <c r="F1" s="1"/>
      <c r="G1" s="1"/>
      <c r="H1" s="1"/>
      <c r="I1" s="1"/>
    </row>
    <row r="2" spans="1:9" ht="15.75" customHeight="1" x14ac:dyDescent="0.3">
      <c r="A2" s="43" t="s">
        <v>1</v>
      </c>
      <c r="B2" s="44"/>
      <c r="C2" s="44"/>
      <c r="D2" s="44"/>
      <c r="E2" s="44"/>
    </row>
    <row r="3" spans="1:9" ht="15.75" customHeight="1" x14ac:dyDescent="0.3">
      <c r="A3" s="43" t="s">
        <v>2</v>
      </c>
      <c r="B3" s="44"/>
      <c r="C3" s="44"/>
      <c r="D3" s="44"/>
      <c r="E3" s="44"/>
    </row>
    <row r="4" spans="1:9" ht="15.75" customHeight="1" x14ac:dyDescent="0.3">
      <c r="A4" s="43" t="s">
        <v>3</v>
      </c>
      <c r="B4" s="44"/>
      <c r="C4" s="44"/>
      <c r="D4" s="44"/>
      <c r="E4" s="44"/>
    </row>
    <row r="5" spans="1:9" ht="15.75" customHeight="1" x14ac:dyDescent="0.3">
      <c r="A5" s="43" t="s">
        <v>4</v>
      </c>
      <c r="B5" s="44"/>
      <c r="C5" s="44"/>
      <c r="D5" s="44"/>
      <c r="E5" s="44"/>
    </row>
    <row r="6" spans="1:9" ht="15.75" customHeight="1" x14ac:dyDescent="0.3">
      <c r="A6" s="43" t="s">
        <v>5</v>
      </c>
      <c r="B6" s="44"/>
      <c r="C6" s="44"/>
      <c r="D6" s="44"/>
      <c r="E6" s="44"/>
    </row>
    <row r="7" spans="1:9" ht="15.75" customHeight="1" x14ac:dyDescent="0.3">
      <c r="A7" s="3" t="s">
        <v>6</v>
      </c>
      <c r="B7" s="5" t="s">
        <v>33</v>
      </c>
      <c r="C7" s="7"/>
      <c r="D7" s="10"/>
      <c r="E7" s="12"/>
    </row>
    <row r="8" spans="1:9" ht="15.75" customHeight="1" x14ac:dyDescent="0.3">
      <c r="A8" s="14" t="s">
        <v>9</v>
      </c>
      <c r="B8" s="16" t="s">
        <v>10</v>
      </c>
      <c r="C8" s="17" t="s">
        <v>11</v>
      </c>
      <c r="D8" s="19" t="s">
        <v>12</v>
      </c>
      <c r="E8" s="12"/>
    </row>
    <row r="9" spans="1:9" ht="15.75" customHeight="1" x14ac:dyDescent="0.35">
      <c r="A9" s="21">
        <v>1</v>
      </c>
      <c r="B9" s="23" t="s">
        <v>13</v>
      </c>
      <c r="C9" s="24">
        <f ca="1">IFERROR(__xludf.DUMMYFUNCTION("importrange(""https://docs.google.com/spreadsheets/d/1Q0JnUurU766DCJCFelfk3wBmbauRh2gLX6tDAjZOIZQ/edit#gid"",""Form Responses 1!f59"")"),2.43636363636363)</f>
        <v>2.4363636363636298</v>
      </c>
      <c r="D9" s="24">
        <f t="shared" ref="D9:D19" ca="1" si="0">(C9*100)/3</f>
        <v>81.212121212120991</v>
      </c>
      <c r="E9" s="12"/>
    </row>
    <row r="10" spans="1:9" ht="15.75" customHeight="1" x14ac:dyDescent="0.35">
      <c r="A10" s="21">
        <v>2</v>
      </c>
      <c r="B10" s="23" t="s">
        <v>14</v>
      </c>
      <c r="C10" s="24">
        <f ca="1">IFERROR(__xludf.DUMMYFUNCTION("importrange(""https://docs.google.com/spreadsheets/d/1Q0JnUurU766DCJCFelfk3wBmbauRh2gLX6tDAjZOIZQ/edit#gid"",""Form Responses 1!l59"")"),2.69090909090909)</f>
        <v>2.69090909090909</v>
      </c>
      <c r="D10" s="24">
        <f t="shared" ca="1" si="0"/>
        <v>89.696969696969674</v>
      </c>
      <c r="E10" s="12"/>
    </row>
    <row r="11" spans="1:9" ht="15.75" customHeight="1" x14ac:dyDescent="0.35">
      <c r="A11" s="21">
        <v>3</v>
      </c>
      <c r="B11" s="23" t="s">
        <v>16</v>
      </c>
      <c r="C11" s="24">
        <f ca="1">IFERROR(__xludf.DUMMYFUNCTION("importrange(""https://docs.google.com/spreadsheets/d/1Q0JnUurU766DCJCFelfk3wBmbauRh2gLX6tDAjZOIZQ/edit#gid"",""Form Responses 1!r59"")"),2.65454545454545)</f>
        <v>2.6545454545454499</v>
      </c>
      <c r="D11" s="24">
        <f t="shared" ca="1" si="0"/>
        <v>88.484848484848328</v>
      </c>
      <c r="E11" s="12"/>
    </row>
    <row r="12" spans="1:9" ht="15.75" customHeight="1" x14ac:dyDescent="0.35">
      <c r="A12" s="21">
        <v>4</v>
      </c>
      <c r="B12" s="27" t="s">
        <v>17</v>
      </c>
      <c r="C12" s="24">
        <f ca="1">IFERROR(__xludf.DUMMYFUNCTION("importrange(""https://docs.google.com/spreadsheets/d/1Q0JnUurU766DCJCFelfk3wBmbauRh2gLX6tDAjZOIZQ/edit#gid"",""Form Responses 1!x59"")"),2.61818181818181)</f>
        <v>2.6181818181818102</v>
      </c>
      <c r="D12" s="24">
        <f t="shared" ca="1" si="0"/>
        <v>87.27272727272701</v>
      </c>
      <c r="E12" s="12"/>
    </row>
    <row r="13" spans="1:9" ht="15.75" customHeight="1" x14ac:dyDescent="0.35">
      <c r="A13" s="21">
        <v>5</v>
      </c>
      <c r="B13" s="27" t="s">
        <v>18</v>
      </c>
      <c r="C13" s="24">
        <f ca="1">IFERROR(__xludf.DUMMYFUNCTION("importrange(""https://docs.google.com/spreadsheets/d/1Q0JnUurU766DCJCFelfk3wBmbauRh2gLX6tDAjZOIZQ/edit#gid"",""Form Responses 1!ad59"")"),2.49090909090909)</f>
        <v>2.4909090909090899</v>
      </c>
      <c r="D13" s="24">
        <f t="shared" ca="1" si="0"/>
        <v>83.030303030302989</v>
      </c>
      <c r="E13" s="12"/>
    </row>
    <row r="14" spans="1:9" ht="15.75" customHeight="1" x14ac:dyDescent="0.35">
      <c r="A14" s="21">
        <v>6</v>
      </c>
      <c r="B14" s="27" t="s">
        <v>19</v>
      </c>
      <c r="C14" s="24">
        <f ca="1">IFERROR(__xludf.DUMMYFUNCTION("importrange(""https://docs.google.com/spreadsheets/d/1Q0JnUurU766DCJCFelfk3wBmbauRh2gLX6tDAjZOIZQ/edit#gid"",""Form Responses 1!aj59"")"),2.43636363636363)</f>
        <v>2.4363636363636298</v>
      </c>
      <c r="D14" s="24">
        <f t="shared" ca="1" si="0"/>
        <v>81.212121212120991</v>
      </c>
      <c r="E14" s="12"/>
    </row>
    <row r="15" spans="1:9" ht="15.75" customHeight="1" x14ac:dyDescent="0.35">
      <c r="A15" s="21">
        <v>7</v>
      </c>
      <c r="B15" s="27" t="s">
        <v>20</v>
      </c>
      <c r="C15" s="24">
        <f ca="1">IFERROR(__xludf.DUMMYFUNCTION("importrange(""https://docs.google.com/spreadsheets/d/1Q0JnUurU766DCJCFelfk3wBmbauRh2gLX6tDAjZOIZQ/edit#gid"",""Form Responses 1!ap59"")"),2.45454545454545)</f>
        <v>2.4545454545454501</v>
      </c>
      <c r="D15" s="24">
        <f t="shared" ca="1" si="0"/>
        <v>81.818181818181671</v>
      </c>
      <c r="E15" s="12"/>
    </row>
    <row r="16" spans="1:9" ht="15.75" customHeight="1" x14ac:dyDescent="0.35">
      <c r="A16" s="21">
        <v>8</v>
      </c>
      <c r="B16" s="27" t="s">
        <v>21</v>
      </c>
      <c r="C16" s="24">
        <f ca="1">IFERROR(__xludf.DUMMYFUNCTION("importrange(""https://docs.google.com/spreadsheets/d/1Q0JnUurU766DCJCFelfk3wBmbauRh2gLX6tDAjZOIZQ/edit#gid"",""Form Responses 1!av59"")"),2.34545454545454)</f>
        <v>2.3454545454545399</v>
      </c>
      <c r="D16" s="24">
        <f t="shared" ca="1" si="0"/>
        <v>78.181818181818002</v>
      </c>
      <c r="E16" s="12"/>
    </row>
    <row r="17" spans="1:5" ht="15.75" customHeight="1" x14ac:dyDescent="0.35">
      <c r="A17" s="21">
        <v>9</v>
      </c>
      <c r="B17" s="30" t="s">
        <v>22</v>
      </c>
      <c r="C17" s="24">
        <f ca="1">IFERROR(__xludf.DUMMYFUNCTION("importrange(""https://docs.google.com/spreadsheets/d/1Q0JnUurU766DCJCFelfk3wBmbauRh2gLX6tDAjZOIZQ/edit#gid"",""Form Responses 1!bb59"")"),2.49090909090909)</f>
        <v>2.4909090909090899</v>
      </c>
      <c r="D17" s="24">
        <f t="shared" ca="1" si="0"/>
        <v>83.030303030302989</v>
      </c>
      <c r="E17" s="12"/>
    </row>
    <row r="18" spans="1:5" ht="15.75" customHeight="1" x14ac:dyDescent="0.35">
      <c r="A18" s="21">
        <v>10</v>
      </c>
      <c r="B18" s="27" t="s">
        <v>24</v>
      </c>
      <c r="C18" s="24">
        <f ca="1">IFERROR(__xludf.DUMMYFUNCTION("importrange(""https://docs.google.com/spreadsheets/d/1Q0JnUurU766DCJCFelfk3wBmbauRh2gLX6tDAjZOIZQ/edit#gid"",""Form Responses 1!bh59"")"),2.43636363636363)</f>
        <v>2.4363636363636298</v>
      </c>
      <c r="D18" s="24">
        <f t="shared" ca="1" si="0"/>
        <v>81.212121212120991</v>
      </c>
      <c r="E18" s="12"/>
    </row>
    <row r="19" spans="1:5" ht="15.75" customHeight="1" x14ac:dyDescent="0.3">
      <c r="A19" s="32"/>
      <c r="B19" s="34" t="s">
        <v>26</v>
      </c>
      <c r="C19" s="17">
        <f ca="1">SUM(C9:C18)/10</f>
        <v>2.5054545454545414</v>
      </c>
      <c r="D19" s="17">
        <f t="shared" ca="1" si="0"/>
        <v>83.515151515151373</v>
      </c>
      <c r="E19" s="12"/>
    </row>
    <row r="20" spans="1:5" ht="15.75" customHeight="1" x14ac:dyDescent="0.2">
      <c r="A20" s="12"/>
      <c r="B20" s="12"/>
      <c r="C20" s="12"/>
      <c r="D20" s="12"/>
      <c r="E20" s="12"/>
    </row>
    <row r="21" spans="1:5" ht="15.75" customHeight="1" x14ac:dyDescent="0.2">
      <c r="A21" s="12"/>
      <c r="B21" s="12"/>
      <c r="C21" s="12"/>
      <c r="D21" s="12"/>
      <c r="E21" s="12"/>
    </row>
    <row r="22" spans="1:5" ht="15.75" customHeight="1" x14ac:dyDescent="0.2">
      <c r="A22" s="12"/>
      <c r="B22" s="12"/>
      <c r="C22" s="12"/>
      <c r="D22" s="12"/>
      <c r="E22" s="12"/>
    </row>
    <row r="23" spans="1:5" ht="15.75" customHeight="1" x14ac:dyDescent="0.2">
      <c r="A23" s="12"/>
      <c r="B23" s="12"/>
      <c r="C23" s="12"/>
      <c r="D23" s="12"/>
      <c r="E23" s="12"/>
    </row>
    <row r="24" spans="1:5" ht="12.75" x14ac:dyDescent="0.2">
      <c r="A24" s="12"/>
      <c r="B24" s="12"/>
      <c r="C24" s="12"/>
      <c r="D24" s="12"/>
      <c r="E24" s="12"/>
    </row>
    <row r="25" spans="1:5" ht="12.75" x14ac:dyDescent="0.2">
      <c r="A25" s="12"/>
      <c r="B25" s="12"/>
      <c r="C25" s="12"/>
      <c r="D25" s="12"/>
      <c r="E25" s="12"/>
    </row>
    <row r="26" spans="1:5" ht="12.75" x14ac:dyDescent="0.2">
      <c r="A26" s="12"/>
      <c r="B26" s="12"/>
      <c r="C26" s="12"/>
      <c r="D26" s="12"/>
      <c r="E26" s="12"/>
    </row>
    <row r="27" spans="1:5" ht="12.75" x14ac:dyDescent="0.2">
      <c r="A27" s="12"/>
      <c r="B27" s="12"/>
      <c r="C27" s="12"/>
      <c r="D27" s="12"/>
      <c r="E27" s="12"/>
    </row>
    <row r="28" spans="1:5" ht="12.75" x14ac:dyDescent="0.2">
      <c r="A28" s="12"/>
      <c r="B28" s="12"/>
      <c r="C28" s="12"/>
      <c r="D28" s="12"/>
      <c r="E28" s="12"/>
    </row>
    <row r="29" spans="1:5" ht="20.25" x14ac:dyDescent="0.3">
      <c r="A29" s="40" t="s">
        <v>38</v>
      </c>
      <c r="B29" s="42"/>
      <c r="C29" s="42"/>
      <c r="D29" s="42"/>
      <c r="E29" s="12"/>
    </row>
    <row r="30" spans="1:5" ht="20.25" x14ac:dyDescent="0.3">
      <c r="A30" s="40" t="s">
        <v>39</v>
      </c>
      <c r="B30" s="42"/>
      <c r="C30" s="42"/>
      <c r="D30" s="42"/>
      <c r="E30" s="12"/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69310198500636533" right="4.9507284643311812E-2" top="0.75" bottom="0.75" header="0" footer="0"/>
  <pageSetup paperSize="9" pageOrder="overThenDown" orientation="portrait" cellComments="atEnd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I24"/>
  <sheetViews>
    <sheetView workbookViewId="0"/>
  </sheetViews>
  <sheetFormatPr defaultColWidth="14.42578125" defaultRowHeight="15.75" customHeight="1" x14ac:dyDescent="0.2"/>
  <cols>
    <col min="2" max="2" width="58" customWidth="1"/>
    <col min="3" max="3" width="17" customWidth="1"/>
    <col min="4" max="4" width="18.28515625" customWidth="1"/>
  </cols>
  <sheetData>
    <row r="1" spans="1:9" ht="15.75" customHeight="1" x14ac:dyDescent="0.3">
      <c r="A1" s="43" t="s">
        <v>0</v>
      </c>
      <c r="B1" s="44"/>
      <c r="C1" s="44"/>
      <c r="D1" s="44"/>
      <c r="E1" s="44"/>
      <c r="F1" s="1"/>
      <c r="G1" s="1"/>
      <c r="H1" s="1"/>
      <c r="I1" s="1"/>
    </row>
    <row r="2" spans="1:9" ht="15.75" customHeight="1" x14ac:dyDescent="0.3">
      <c r="A2" s="43" t="s">
        <v>1</v>
      </c>
      <c r="B2" s="44"/>
      <c r="C2" s="44"/>
      <c r="D2" s="44"/>
      <c r="E2" s="44"/>
    </row>
    <row r="3" spans="1:9" ht="15.75" customHeight="1" x14ac:dyDescent="0.3">
      <c r="A3" s="43" t="s">
        <v>2</v>
      </c>
      <c r="B3" s="44"/>
      <c r="C3" s="44"/>
      <c r="D3" s="44"/>
      <c r="E3" s="44"/>
    </row>
    <row r="4" spans="1:9" ht="15.75" customHeight="1" x14ac:dyDescent="0.3">
      <c r="A4" s="43" t="s">
        <v>3</v>
      </c>
      <c r="B4" s="44"/>
      <c r="C4" s="44"/>
      <c r="D4" s="44"/>
      <c r="E4" s="44"/>
    </row>
    <row r="5" spans="1:9" ht="15.75" customHeight="1" x14ac:dyDescent="0.3">
      <c r="A5" s="43" t="s">
        <v>4</v>
      </c>
      <c r="B5" s="44"/>
      <c r="C5" s="44"/>
      <c r="D5" s="44"/>
      <c r="E5" s="44"/>
    </row>
    <row r="6" spans="1:9" ht="15.75" customHeight="1" x14ac:dyDescent="0.3">
      <c r="A6" s="43" t="s">
        <v>5</v>
      </c>
      <c r="B6" s="44"/>
      <c r="C6" s="44"/>
      <c r="D6" s="44"/>
      <c r="E6" s="44"/>
    </row>
    <row r="7" spans="1:9" ht="15.75" customHeight="1" x14ac:dyDescent="0.3">
      <c r="A7" s="3" t="s">
        <v>6</v>
      </c>
      <c r="B7" s="5" t="s">
        <v>40</v>
      </c>
      <c r="C7" s="7"/>
      <c r="D7" s="10"/>
      <c r="E7" s="12"/>
    </row>
    <row r="8" spans="1:9" ht="15.75" customHeight="1" x14ac:dyDescent="0.3">
      <c r="A8" s="14" t="s">
        <v>9</v>
      </c>
      <c r="B8" s="16" t="s">
        <v>10</v>
      </c>
      <c r="C8" s="17" t="s">
        <v>11</v>
      </c>
      <c r="D8" s="19" t="s">
        <v>12</v>
      </c>
      <c r="E8" s="12"/>
    </row>
    <row r="9" spans="1:9" ht="15.75" customHeight="1" x14ac:dyDescent="0.35">
      <c r="A9" s="21">
        <v>1</v>
      </c>
      <c r="B9" s="23" t="s">
        <v>13</v>
      </c>
      <c r="C9" s="24">
        <f ca="1">IFERROR(__xludf.DUMMYFUNCTION("importrange(""https://docs.google.com/spreadsheets/d/1Q0JnUurU766DCJCFelfk3wBmbauRh2gLX6tDAjZOIZQ/edit#gid"",""Form Responses 1!g59"")"),2.65454545454545)</f>
        <v>2.6545454545454499</v>
      </c>
      <c r="D9" s="24">
        <f t="shared" ref="D9:D19" ca="1" si="0">(C9*100)/3</f>
        <v>88.484848484848328</v>
      </c>
      <c r="E9" s="12"/>
    </row>
    <row r="10" spans="1:9" ht="15.75" customHeight="1" x14ac:dyDescent="0.35">
      <c r="A10" s="21">
        <v>2</v>
      </c>
      <c r="B10" s="23" t="s">
        <v>14</v>
      </c>
      <c r="C10" s="24">
        <f ca="1">IFERROR(__xludf.DUMMYFUNCTION("importrange(""https://docs.google.com/spreadsheets/d/1Q0JnUurU766DCJCFelfk3wBmbauRh2gLX6tDAjZOIZQ/edit#gid"",""Form Responses 1!m59"")"),2.85454545454545)</f>
        <v>2.8545454545454501</v>
      </c>
      <c r="D10" s="24">
        <f t="shared" ca="1" si="0"/>
        <v>95.151515151515</v>
      </c>
      <c r="E10" s="12"/>
    </row>
    <row r="11" spans="1:9" ht="15.75" customHeight="1" x14ac:dyDescent="0.35">
      <c r="A11" s="21">
        <v>3</v>
      </c>
      <c r="B11" s="23" t="s">
        <v>16</v>
      </c>
      <c r="C11" s="24">
        <f ca="1">IFERROR(__xludf.DUMMYFUNCTION("importrange(""https://docs.google.com/spreadsheets/d/1Q0JnUurU766DCJCFelfk3wBmbauRh2gLX6tDAjZOIZQ/edit#gid"",""Form Responses 1!s59"")"),2.76363636363636)</f>
        <v>2.7636363636363601</v>
      </c>
      <c r="D11" s="24">
        <f t="shared" ca="1" si="0"/>
        <v>92.121212121212011</v>
      </c>
      <c r="E11" s="12"/>
    </row>
    <row r="12" spans="1:9" ht="15.75" customHeight="1" x14ac:dyDescent="0.35">
      <c r="A12" s="21">
        <v>4</v>
      </c>
      <c r="B12" s="27" t="s">
        <v>17</v>
      </c>
      <c r="C12" s="24">
        <f ca="1">IFERROR(__xludf.DUMMYFUNCTION("importrange(""https://docs.google.com/spreadsheets/d/1Q0JnUurU766DCJCFelfk3wBmbauRh2gLX6tDAjZOIZQ/edit#gid"",""Form Responses 1!y59"")"),2.74545454545454)</f>
        <v>2.7454545454545398</v>
      </c>
      <c r="D12" s="24">
        <f t="shared" ca="1" si="0"/>
        <v>91.515151515151331</v>
      </c>
      <c r="E12" s="12"/>
    </row>
    <row r="13" spans="1:9" ht="15.75" customHeight="1" x14ac:dyDescent="0.35">
      <c r="A13" s="21">
        <v>5</v>
      </c>
      <c r="B13" s="27" t="s">
        <v>18</v>
      </c>
      <c r="C13" s="24">
        <f ca="1">IFERROR(__xludf.DUMMYFUNCTION("importrange(""https://docs.google.com/spreadsheets/d/1Q0JnUurU766DCJCFelfk3wBmbauRh2gLX6tDAjZOIZQ/edit#gid"",""Form Responses 1!ae59"")"),2.72727272727272)</f>
        <v>2.72727272727272</v>
      </c>
      <c r="D13" s="24">
        <f t="shared" ca="1" si="0"/>
        <v>90.909090909090665</v>
      </c>
      <c r="E13" s="12"/>
    </row>
    <row r="14" spans="1:9" ht="15.75" customHeight="1" x14ac:dyDescent="0.35">
      <c r="A14" s="21">
        <v>6</v>
      </c>
      <c r="B14" s="27" t="s">
        <v>19</v>
      </c>
      <c r="C14" s="24">
        <f ca="1">IFERROR(__xludf.DUMMYFUNCTION("importrange(""https://docs.google.com/spreadsheets/d/1Q0JnUurU766DCJCFelfk3wBmbauRh2gLX6tDAjZOIZQ/edit#gid"",""Form Responses 1!ak59"")"),2.58181818181818)</f>
        <v>2.5818181818181798</v>
      </c>
      <c r="D14" s="24">
        <f t="shared" ca="1" si="0"/>
        <v>86.060606060605991</v>
      </c>
      <c r="E14" s="12"/>
    </row>
    <row r="15" spans="1:9" ht="15.75" customHeight="1" x14ac:dyDescent="0.35">
      <c r="A15" s="21">
        <v>7</v>
      </c>
      <c r="B15" s="27" t="s">
        <v>20</v>
      </c>
      <c r="C15" s="24">
        <f ca="1">IFERROR(__xludf.DUMMYFUNCTION("importrange(""https://docs.google.com/spreadsheets/d/1Q0JnUurU766DCJCFelfk3wBmbauRh2gLX6tDAjZOIZQ/edit#gid"",""Form Responses 1!aq59"")"),2.78181818181818)</f>
        <v>2.78181818181818</v>
      </c>
      <c r="D15" s="24">
        <f t="shared" ca="1" si="0"/>
        <v>92.727272727272677</v>
      </c>
      <c r="E15" s="12"/>
    </row>
    <row r="16" spans="1:9" ht="15.75" customHeight="1" x14ac:dyDescent="0.35">
      <c r="A16" s="21">
        <v>8</v>
      </c>
      <c r="B16" s="27" t="s">
        <v>21</v>
      </c>
      <c r="C16" s="24">
        <f ca="1">IFERROR(__xludf.DUMMYFUNCTION("importrange(""https://docs.google.com/spreadsheets/d/1Q0JnUurU766DCJCFelfk3wBmbauRh2gLX6tDAjZOIZQ/edit#gid"",""Form Responses 1!aw59"")"),2.56363636363636)</f>
        <v>2.5636363636363599</v>
      </c>
      <c r="D16" s="24">
        <f t="shared" ca="1" si="0"/>
        <v>85.454545454545325</v>
      </c>
      <c r="E16" s="12"/>
    </row>
    <row r="17" spans="1:5" ht="15.75" customHeight="1" x14ac:dyDescent="0.35">
      <c r="A17" s="21">
        <v>9</v>
      </c>
      <c r="B17" s="30" t="s">
        <v>22</v>
      </c>
      <c r="C17" s="24">
        <f ca="1">IFERROR(__xludf.DUMMYFUNCTION("importrange(""https://docs.google.com/spreadsheets/d/1Q0JnUurU766DCJCFelfk3wBmbauRh2gLX6tDAjZOIZQ/edit#gid"",""Form Responses 1!bc59"")"),2.63636363636363)</f>
        <v>2.63636363636363</v>
      </c>
      <c r="D17" s="24">
        <f t="shared" ca="1" si="0"/>
        <v>87.878787878787662</v>
      </c>
      <c r="E17" s="12"/>
    </row>
    <row r="18" spans="1:5" ht="15.75" customHeight="1" x14ac:dyDescent="0.35">
      <c r="A18" s="21">
        <v>10</v>
      </c>
      <c r="B18" s="27" t="s">
        <v>24</v>
      </c>
      <c r="C18" s="24">
        <f ca="1">IFERROR(__xludf.DUMMYFUNCTION("importrange(""https://docs.google.com/spreadsheets/d/1Q0JnUurU766DCJCFelfk3wBmbauRh2gLX6tDAjZOIZQ/edit#gid"",""Form Responses 1!bi59"")"),2.65454545454545)</f>
        <v>2.6545454545454499</v>
      </c>
      <c r="D18" s="24">
        <f t="shared" ca="1" si="0"/>
        <v>88.484848484848328</v>
      </c>
      <c r="E18" s="12"/>
    </row>
    <row r="19" spans="1:5" ht="15.75" customHeight="1" x14ac:dyDescent="0.3">
      <c r="A19" s="32"/>
      <c r="B19" s="34" t="s">
        <v>26</v>
      </c>
      <c r="C19" s="17">
        <f ca="1">SUM(C9:C18)/10</f>
        <v>2.6963636363636314</v>
      </c>
      <c r="D19" s="17">
        <f t="shared" ca="1" si="0"/>
        <v>89.878787878787705</v>
      </c>
      <c r="E19" s="12"/>
    </row>
    <row r="20" spans="1:5" ht="15.75" customHeight="1" x14ac:dyDescent="0.2">
      <c r="A20" s="12"/>
      <c r="B20" s="12"/>
      <c r="C20" s="12"/>
      <c r="D20" s="12"/>
      <c r="E20" s="12"/>
    </row>
    <row r="21" spans="1:5" ht="15.75" customHeight="1" x14ac:dyDescent="0.2">
      <c r="A21" s="12"/>
      <c r="B21" s="12"/>
      <c r="C21" s="12"/>
      <c r="D21" s="12"/>
      <c r="E21" s="12"/>
    </row>
    <row r="22" spans="1:5" ht="15.75" customHeight="1" x14ac:dyDescent="0.2">
      <c r="A22" s="12"/>
      <c r="B22" s="12"/>
      <c r="C22" s="12"/>
      <c r="D22" s="12"/>
      <c r="E22" s="12"/>
    </row>
    <row r="23" spans="1:5" ht="15.75" customHeight="1" x14ac:dyDescent="0.3">
      <c r="A23" s="40" t="s">
        <v>38</v>
      </c>
      <c r="B23" s="42"/>
      <c r="C23" s="42"/>
      <c r="D23" s="42"/>
      <c r="E23" s="12"/>
    </row>
    <row r="24" spans="1:5" ht="20.25" x14ac:dyDescent="0.3">
      <c r="A24" s="40" t="s">
        <v>41</v>
      </c>
      <c r="B24" s="42"/>
      <c r="C24" s="42"/>
      <c r="D24" s="42"/>
      <c r="E24" s="12"/>
    </row>
  </sheetData>
  <mergeCells count="6">
    <mergeCell ref="A3:E3"/>
    <mergeCell ref="A4:E4"/>
    <mergeCell ref="A5:E5"/>
    <mergeCell ref="A6:E6"/>
    <mergeCell ref="A1:E1"/>
    <mergeCell ref="A2:E2"/>
  </mergeCells>
  <printOptions horizontalCentered="1"/>
  <pageMargins left="0.59408741571974166" right="0" top="0.75" bottom="0.75" header="0" footer="0"/>
  <pageSetup paperSize="9" pageOrder="overThenDown" orientation="portrait" cellComments="atEnd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SSC</vt:lpstr>
      <vt:lpstr>VYB</vt:lpstr>
      <vt:lpstr>VWPatil</vt:lpstr>
      <vt:lpstr>SSDeore</vt:lpstr>
      <vt:lpstr>VDBharati</vt:lpstr>
      <vt:lpstr>TSChavan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Varsha</cp:lastModifiedBy>
  <dcterms:modified xsi:type="dcterms:W3CDTF">2019-12-04T09:05:37Z</dcterms:modified>
</cp:coreProperties>
</file>