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SSC" sheetId="2" r:id="rId1"/>
    <sheet name="VYB" sheetId="3" r:id="rId2"/>
    <sheet name="VWPatil" sheetId="4" r:id="rId3"/>
    <sheet name="SSD" sheetId="5" r:id="rId4"/>
    <sheet name="VDB" sheetId="6" r:id="rId5"/>
    <sheet name="TSC" sheetId="7" r:id="rId6"/>
  </sheets>
  <calcPr calcId="144525"/>
</workbook>
</file>

<file path=xl/calcChain.xml><?xml version="1.0" encoding="utf-8"?>
<calcChain xmlns="http://schemas.openxmlformats.org/spreadsheetml/2006/main">
  <c r="C17" i="7" l="1"/>
  <c r="C15" i="7"/>
  <c r="C13" i="7"/>
  <c r="C11" i="7"/>
  <c r="C9" i="7"/>
  <c r="C18" i="6"/>
  <c r="C16" i="6"/>
  <c r="C14" i="6"/>
  <c r="C12" i="6"/>
  <c r="C10" i="6"/>
  <c r="C17" i="5"/>
  <c r="C15" i="5"/>
  <c r="C13" i="5"/>
  <c r="C11" i="5"/>
  <c r="C9" i="5"/>
  <c r="C18" i="4"/>
  <c r="C16" i="4"/>
  <c r="C14" i="4"/>
  <c r="C12" i="4"/>
  <c r="C10" i="4"/>
  <c r="C17" i="3"/>
  <c r="C15" i="3"/>
  <c r="C13" i="3"/>
  <c r="C11" i="3"/>
  <c r="C9" i="3"/>
  <c r="C18" i="2"/>
  <c r="C16" i="2"/>
  <c r="C14" i="2"/>
  <c r="C12" i="2"/>
  <c r="C10" i="2"/>
  <c r="C18" i="7"/>
  <c r="C16" i="7"/>
  <c r="C14" i="7"/>
  <c r="C12" i="7"/>
  <c r="C10" i="7"/>
  <c r="C17" i="6"/>
  <c r="C15" i="6"/>
  <c r="C13" i="6"/>
  <c r="C11" i="6"/>
  <c r="C9" i="6"/>
  <c r="C18" i="5"/>
  <c r="C16" i="5"/>
  <c r="C14" i="5"/>
  <c r="C12" i="5"/>
  <c r="C10" i="5"/>
  <c r="C17" i="4"/>
  <c r="C15" i="4"/>
  <c r="C13" i="4"/>
  <c r="C11" i="4"/>
  <c r="C9" i="4"/>
  <c r="C18" i="3"/>
  <c r="C16" i="3"/>
  <c r="C14" i="3"/>
  <c r="C12" i="3"/>
  <c r="C10" i="3"/>
  <c r="C17" i="2"/>
  <c r="C15" i="2"/>
  <c r="C13" i="2"/>
  <c r="C11" i="2"/>
  <c r="C9" i="2"/>
  <c r="D9" i="2" l="1"/>
  <c r="C19" i="2"/>
  <c r="D19" i="2" s="1"/>
  <c r="D11" i="2"/>
  <c r="D13" i="2"/>
  <c r="D15" i="2"/>
  <c r="D17" i="2"/>
  <c r="D10" i="3"/>
  <c r="D12" i="3"/>
  <c r="D14" i="3"/>
  <c r="D16" i="3"/>
  <c r="D18" i="3"/>
  <c r="D9" i="4"/>
  <c r="C19" i="4"/>
  <c r="D19" i="4" s="1"/>
  <c r="D11" i="4"/>
  <c r="D13" i="4"/>
  <c r="D15" i="4"/>
  <c r="D17" i="4"/>
  <c r="D10" i="5"/>
  <c r="D12" i="5"/>
  <c r="D14" i="5"/>
  <c r="D16" i="5"/>
  <c r="D18" i="5"/>
  <c r="D9" i="6"/>
  <c r="C19" i="6"/>
  <c r="D19" i="6" s="1"/>
  <c r="D11" i="6"/>
  <c r="D13" i="6"/>
  <c r="D15" i="6"/>
  <c r="D17" i="6"/>
  <c r="D10" i="7"/>
  <c r="D12" i="7"/>
  <c r="D14" i="7"/>
  <c r="D16" i="7"/>
  <c r="D18" i="7"/>
  <c r="D10" i="2"/>
  <c r="D12" i="2"/>
  <c r="D14" i="2"/>
  <c r="D16" i="2"/>
  <c r="D18" i="2"/>
  <c r="D9" i="3"/>
  <c r="C19" i="3"/>
  <c r="D19" i="3" s="1"/>
  <c r="D11" i="3"/>
  <c r="D13" i="3"/>
  <c r="D15" i="3"/>
  <c r="D17" i="3"/>
  <c r="D10" i="4"/>
  <c r="D12" i="4"/>
  <c r="D14" i="4"/>
  <c r="D16" i="4"/>
  <c r="D18" i="4"/>
  <c r="D9" i="5"/>
  <c r="C19" i="5"/>
  <c r="D19" i="5" s="1"/>
  <c r="D11" i="5"/>
  <c r="D13" i="5"/>
  <c r="D15" i="5"/>
  <c r="D17" i="5"/>
  <c r="D10" i="6"/>
  <c r="D12" i="6"/>
  <c r="D14" i="6"/>
  <c r="D16" i="6"/>
  <c r="D18" i="6"/>
  <c r="D9" i="7"/>
  <c r="C19" i="7"/>
  <c r="D19" i="7" s="1"/>
  <c r="D11" i="7"/>
  <c r="D13" i="7"/>
  <c r="D15" i="7"/>
  <c r="D17" i="7"/>
</calcChain>
</file>

<file path=xl/sharedStrings.xml><?xml version="1.0" encoding="utf-8"?>
<sst xmlns="http://schemas.openxmlformats.org/spreadsheetml/2006/main" count="150" uniqueCount="36">
  <si>
    <t>Jawahar Education Society's</t>
  </si>
  <si>
    <t xml:space="preserve">  A. C. Patil College of Engineering, Kharghar, Navi Mumbai.</t>
  </si>
  <si>
    <t>Department  of Information Technology</t>
  </si>
  <si>
    <t xml:space="preserve">                        Academic Year 2018-19(Odd Sem)                        </t>
  </si>
  <si>
    <t>End Semester Feedback  Report</t>
  </si>
  <si>
    <t>Sem:- V</t>
  </si>
  <si>
    <t>Subject:-</t>
  </si>
  <si>
    <t>CNS</t>
  </si>
  <si>
    <t>Sr. No.</t>
  </si>
  <si>
    <t>Image Processing</t>
  </si>
  <si>
    <t>Title</t>
  </si>
  <si>
    <t xml:space="preserve">Average </t>
  </si>
  <si>
    <t>Percentage</t>
  </si>
  <si>
    <t>Teaching Skill and methodology</t>
  </si>
  <si>
    <t xml:space="preserve"> Conducts Classes Regularly and on time</t>
  </si>
  <si>
    <t>Completes syllabus</t>
  </si>
  <si>
    <t>Use of various teaching aids ( Blackboard, Projector, Videos etc)</t>
  </si>
  <si>
    <t>Makes Class interactive through question and answer sessions</t>
  </si>
  <si>
    <t xml:space="preserve"> Provides helpful comments on University papers and exams</t>
  </si>
  <si>
    <t>Command on Communication and audibility</t>
  </si>
  <si>
    <t xml:space="preserve"> Motivates students for learning the subject</t>
  </si>
  <si>
    <t xml:space="preserve">Shares Reference and Study material </t>
  </si>
  <si>
    <t>Maintains Discipline and order of the Class</t>
  </si>
  <si>
    <t>Total(Average)</t>
  </si>
  <si>
    <t xml:space="preserve"> Subject Teacher                                          Head of Department                                Principal</t>
  </si>
  <si>
    <t>Mrs. Varsha. Y. Bhole                             Dr. (Mrs.) S. S. Chaudhari                        Dr.D.G.Borse</t>
  </si>
  <si>
    <t>Dr. (Mrs.) S. S. Chaudhari                   Dr. (Mrs.) S. S. Chaudhari                        Dr.D.G.Borse</t>
  </si>
  <si>
    <t>BCE</t>
  </si>
  <si>
    <t>Internet Programming</t>
  </si>
  <si>
    <t>Mrs. Vaishali. W. Patil                             Dr. (Mrs.) S. S. Chaudhari                        Dr.D.G.Borse</t>
  </si>
  <si>
    <t>Mr. Sarin. S. Deore                                Dr. (Mrs.) S. S. Chaudhari                           Dr.D.G.Borse</t>
  </si>
  <si>
    <t>MEP</t>
  </si>
  <si>
    <t>ADMT</t>
  </si>
  <si>
    <t xml:space="preserve"> Subject Teacher                                             Head of Department                                Principal</t>
  </si>
  <si>
    <t>Mr. Vaibhav. D. Bharati                             Dr. (Mrs.) S. S. Chaudhari                        Dr.D.G.Borse</t>
  </si>
  <si>
    <t>Ms. Tanvi. S. Chavan                               Dr. (Mrs.) S. S. Chaudhari                          Dr.D.G.Borse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</si>
</sst>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.0"/>
  </numFmts>
  <fonts count="6" x14ac:knownFonts="1">
    <font>
      <sz val="10"/>
      <color rgb="FF000000"/>
      <name val="Arial"/>
    </font>
    <font>
      <b/>
      <sz val="18"/>
      <name val="Times New Roman"/>
    </font>
    <font>
      <sz val="10"/>
      <name val="Arial"/>
    </font>
    <font>
      <sz val="18"/>
      <name val="Times New Roman"/>
    </font>
    <font>
      <sz val="18"/>
      <color rgb="FF000000"/>
      <name val="Times New Roman"/>
    </font>
    <font>
      <b/>
      <sz val="16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5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 applyFont="1" applyAlignment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/>
    <xf numFmtId="2" fontId="2" fillId="0" borderId="1" xfId="0" applyNumberFormat="1" applyFont="1" applyBorder="1" applyAlignment="1"/>
    <xf numFmtId="165" fontId="2" fillId="0" borderId="1" xfId="0" applyNumberFormat="1" applyFont="1" applyBorder="1" applyAlignment="1"/>
    <xf numFmtId="0" fontId="2" fillId="0" borderId="0" xfId="0" applyFont="1" applyAlignment="1"/>
    <xf numFmtId="0" fontId="1" fillId="0" borderId="2" xfId="0" applyFont="1" applyBorder="1" applyAlignment="1">
      <alignment horizontal="center"/>
    </xf>
    <xf numFmtId="0" fontId="1" fillId="0" borderId="1" xfId="0" applyFont="1" applyBorder="1" applyAlignment="1"/>
    <xf numFmtId="0" fontId="1" fillId="0" borderId="3" xfId="0" applyFont="1" applyBorder="1" applyAlignment="1">
      <alignment horizontal="center"/>
    </xf>
    <xf numFmtId="2" fontId="1" fillId="0" borderId="3" xfId="0" applyNumberFormat="1" applyFont="1" applyBorder="1" applyAlignment="1">
      <alignment horizontal="center"/>
    </xf>
    <xf numFmtId="165" fontId="1" fillId="0" borderId="3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4" fillId="2" borderId="3" xfId="0" applyFont="1" applyFill="1" applyBorder="1" applyAlignment="1"/>
    <xf numFmtId="2" fontId="3" fillId="0" borderId="3" xfId="0" applyNumberFormat="1" applyFont="1" applyBorder="1" applyAlignment="1">
      <alignment horizontal="center"/>
    </xf>
    <xf numFmtId="0" fontId="4" fillId="2" borderId="3" xfId="0" applyFont="1" applyFill="1" applyBorder="1" applyAlignment="1">
      <alignment wrapText="1"/>
    </xf>
    <xf numFmtId="0" fontId="3" fillId="0" borderId="3" xfId="0" applyFont="1" applyBorder="1" applyAlignment="1"/>
    <xf numFmtId="0" fontId="2" fillId="0" borderId="2" xfId="0" applyFont="1" applyBorder="1" applyAlignment="1"/>
    <xf numFmtId="0" fontId="1" fillId="0" borderId="3" xfId="0" applyFont="1" applyBorder="1" applyAlignment="1"/>
    <xf numFmtId="0" fontId="5" fillId="0" borderId="4" xfId="0" applyFont="1" applyBorder="1" applyAlignment="1"/>
    <xf numFmtId="0" fontId="2" fillId="0" borderId="4" xfId="0" applyFont="1" applyBorder="1"/>
    <xf numFmtId="0" fontId="2" fillId="0" borderId="0" xfId="0" applyFont="1"/>
    <xf numFmtId="0" fontId="5" fillId="0" borderId="4" xfId="0" applyFont="1" applyBorder="1" applyAlignment="1"/>
    <xf numFmtId="0" fontId="1" fillId="0" borderId="0" xfId="0" applyFont="1" applyAlignment="1">
      <alignment horizontal="center"/>
    </xf>
    <xf numFmtId="0" fontId="0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E30"/>
  <sheetViews>
    <sheetView tabSelected="1" workbookViewId="0">
      <selection activeCell="F12" sqref="F12"/>
    </sheetView>
  </sheetViews>
  <sheetFormatPr defaultColWidth="14.42578125" defaultRowHeight="15.75" customHeight="1" x14ac:dyDescent="0.2"/>
  <cols>
    <col min="2" max="2" width="57.42578125" customWidth="1"/>
    <col min="4" max="4" width="18.28515625" customWidth="1"/>
    <col min="5" max="5" width="15.85546875" customWidth="1"/>
  </cols>
  <sheetData>
    <row r="1" spans="1:5" ht="15.75" customHeight="1" x14ac:dyDescent="0.3">
      <c r="A1" s="22" t="s">
        <v>0</v>
      </c>
      <c r="B1" s="23"/>
      <c r="C1" s="23"/>
      <c r="D1" s="23"/>
      <c r="E1" s="23"/>
    </row>
    <row r="2" spans="1:5" ht="15.75" customHeight="1" x14ac:dyDescent="0.3">
      <c r="A2" s="22" t="s">
        <v>1</v>
      </c>
      <c r="B2" s="23"/>
      <c r="C2" s="23"/>
      <c r="D2" s="23"/>
      <c r="E2" s="23"/>
    </row>
    <row r="3" spans="1:5" ht="15.75" customHeight="1" x14ac:dyDescent="0.3">
      <c r="A3" s="22" t="s">
        <v>2</v>
      </c>
      <c r="B3" s="23"/>
      <c r="C3" s="23"/>
      <c r="D3" s="23"/>
      <c r="E3" s="23"/>
    </row>
    <row r="4" spans="1:5" ht="15.75" customHeight="1" x14ac:dyDescent="0.3">
      <c r="A4" s="22" t="s">
        <v>3</v>
      </c>
      <c r="B4" s="23"/>
      <c r="C4" s="23"/>
      <c r="D4" s="23"/>
      <c r="E4" s="23"/>
    </row>
    <row r="5" spans="1:5" ht="15.75" customHeight="1" x14ac:dyDescent="0.3">
      <c r="A5" s="22" t="s">
        <v>4</v>
      </c>
      <c r="B5" s="23"/>
      <c r="C5" s="23"/>
      <c r="D5" s="23"/>
      <c r="E5" s="23"/>
    </row>
    <row r="6" spans="1:5" ht="15.75" customHeight="1" x14ac:dyDescent="0.3">
      <c r="A6" s="22" t="s">
        <v>5</v>
      </c>
      <c r="B6" s="23"/>
      <c r="C6" s="23"/>
      <c r="D6" s="23"/>
      <c r="E6" s="23"/>
    </row>
    <row r="7" spans="1:5" ht="15.75" customHeight="1" x14ac:dyDescent="0.3">
      <c r="A7" s="1" t="s">
        <v>6</v>
      </c>
      <c r="B7" s="2" t="s">
        <v>7</v>
      </c>
      <c r="C7" s="3"/>
      <c r="D7" s="4"/>
      <c r="E7" s="5"/>
    </row>
    <row r="8" spans="1:5" ht="15.75" customHeight="1" x14ac:dyDescent="0.3">
      <c r="A8" s="6" t="s">
        <v>8</v>
      </c>
      <c r="B8" s="8" t="s">
        <v>10</v>
      </c>
      <c r="C8" s="9" t="s">
        <v>11</v>
      </c>
      <c r="D8" s="10" t="s">
        <v>12</v>
      </c>
      <c r="E8" s="5"/>
    </row>
    <row r="9" spans="1:5" ht="15.75" customHeight="1" x14ac:dyDescent="0.35">
      <c r="A9" s="11">
        <v>1</v>
      </c>
      <c r="B9" s="12" t="s">
        <v>13</v>
      </c>
      <c r="C9" s="13">
        <f ca="1">IFERROR(__xludf.DUMMYFUNCTION("importrange(""https://docs.google.com/spreadsheets/d/1Pz0pDojjCsboExvkw_LvWmUFC-FLEIJfG8WXXsJVHUY/edit#gid=1688692512"",""Form Responses 1!b56"")"),2.75471698113207)</f>
        <v>2.75471698113207</v>
      </c>
      <c r="D9" s="13">
        <f t="shared" ref="D9:D19" ca="1" si="0">(C9*100)/3</f>
        <v>91.823899371069004</v>
      </c>
      <c r="E9" s="5"/>
    </row>
    <row r="10" spans="1:5" ht="15.75" customHeight="1" x14ac:dyDescent="0.35">
      <c r="A10" s="11">
        <v>2</v>
      </c>
      <c r="B10" s="12" t="s">
        <v>14</v>
      </c>
      <c r="C10" s="13">
        <f ca="1">IFERROR(__xludf.DUMMYFUNCTION("importrange(""https://docs.google.com/spreadsheets/d/1Pz0pDojjCsboExvkw_LvWmUFC-FLEIJfG8WXXsJVHUY/edit#gid=1688692512"",""Form Responses 1!h56"")"),2.79245283018867)</f>
        <v>2.7924528301886702</v>
      </c>
      <c r="D10" s="13">
        <f t="shared" ca="1" si="0"/>
        <v>93.081761006289014</v>
      </c>
      <c r="E10" s="5"/>
    </row>
    <row r="11" spans="1:5" ht="15.75" customHeight="1" x14ac:dyDescent="0.35">
      <c r="A11" s="11">
        <v>3</v>
      </c>
      <c r="B11" s="12" t="s">
        <v>15</v>
      </c>
      <c r="C11" s="13">
        <f ca="1">IFERROR(__xludf.DUMMYFUNCTION("importrange(""https://docs.google.com/spreadsheets/d/1Pz0pDojjCsboExvkw_LvWmUFC-FLEIJfG8WXXsJVHUY/edit#gid=1688692512"",""Form Responses 1!n56"")"),2.75471698113207)</f>
        <v>2.75471698113207</v>
      </c>
      <c r="D11" s="13">
        <f t="shared" ca="1" si="0"/>
        <v>91.823899371069004</v>
      </c>
      <c r="E11" s="5"/>
    </row>
    <row r="12" spans="1:5" ht="15.75" customHeight="1" x14ac:dyDescent="0.35">
      <c r="A12" s="11">
        <v>4</v>
      </c>
      <c r="B12" s="14" t="s">
        <v>16</v>
      </c>
      <c r="C12" s="13">
        <f ca="1">IFERROR(__xludf.DUMMYFUNCTION("importrange(""https://docs.google.com/spreadsheets/d/1Pz0pDojjCsboExvkw_LvWmUFC-FLEIJfG8WXXsJVHUY/edit#gid=1688692512"",""Form Responses 1!t56"")"),2.69811320754717)</f>
        <v>2.6981132075471699</v>
      </c>
      <c r="D12" s="13">
        <f t="shared" ca="1" si="0"/>
        <v>89.937106918238996</v>
      </c>
      <c r="E12" s="5"/>
    </row>
    <row r="13" spans="1:5" ht="15.75" customHeight="1" x14ac:dyDescent="0.35">
      <c r="A13" s="11">
        <v>5</v>
      </c>
      <c r="B13" s="14" t="s">
        <v>17</v>
      </c>
      <c r="C13" s="13">
        <f ca="1">IFERROR(__xludf.DUMMYFUNCTION("importrange(""https://docs.google.com/spreadsheets/d/1Pz0pDojjCsboExvkw_LvWmUFC-FLEIJfG8WXXsJVHUY/edit#gid=1688692512"",""Form Responses 1!z56"")"),2.67924528301886)</f>
        <v>2.6792452830188598</v>
      </c>
      <c r="D13" s="13">
        <f t="shared" ca="1" si="0"/>
        <v>89.308176100628657</v>
      </c>
      <c r="E13" s="5"/>
    </row>
    <row r="14" spans="1:5" ht="15.75" customHeight="1" x14ac:dyDescent="0.35">
      <c r="A14" s="11">
        <v>6</v>
      </c>
      <c r="B14" s="14" t="s">
        <v>18</v>
      </c>
      <c r="C14" s="13">
        <f ca="1">IFERROR(__xludf.DUMMYFUNCTION("importrange(""https://docs.google.com/spreadsheets/d/1Pz0pDojjCsboExvkw_LvWmUFC-FLEIJfG8WXXsJVHUY/edit#gid=1688692512"",""Form Responses 1!af56"")"),2.69811320754717)</f>
        <v>2.6981132075471699</v>
      </c>
      <c r="D14" s="13">
        <f t="shared" ca="1" si="0"/>
        <v>89.937106918238996</v>
      </c>
      <c r="E14" s="5"/>
    </row>
    <row r="15" spans="1:5" ht="15.75" customHeight="1" x14ac:dyDescent="0.35">
      <c r="A15" s="11">
        <v>7</v>
      </c>
      <c r="B15" s="14" t="s">
        <v>19</v>
      </c>
      <c r="C15" s="13">
        <f ca="1">IFERROR(__xludf.DUMMYFUNCTION("importrange(""https://docs.google.com/spreadsheets/d/1Pz0pDojjCsboExvkw_LvWmUFC-FLEIJfG8WXXsJVHUY/edit#gid=1688692512"",""Form Responses 1!al56"")"),2.71698113207547)</f>
        <v>2.7169811320754702</v>
      </c>
      <c r="D15" s="13">
        <f t="shared" ca="1" si="0"/>
        <v>90.566037735849008</v>
      </c>
      <c r="E15" s="5"/>
    </row>
    <row r="16" spans="1:5" ht="15.75" customHeight="1" x14ac:dyDescent="0.35">
      <c r="A16" s="11">
        <v>8</v>
      </c>
      <c r="B16" s="14" t="s">
        <v>20</v>
      </c>
      <c r="C16" s="13">
        <f ca="1">IFERROR(__xludf.DUMMYFUNCTION("importrange(""https://docs.google.com/spreadsheets/d/1Pz0pDojjCsboExvkw_LvWmUFC-FLEIJfG8WXXsJVHUY/edit#gid=1688692512"",""Form Responses 1!ar56"")"),2.66037735849056)</f>
        <v>2.6603773584905599</v>
      </c>
      <c r="D16" s="13">
        <f t="shared" ca="1" si="0"/>
        <v>88.679245283018659</v>
      </c>
      <c r="E16" s="5"/>
    </row>
    <row r="17" spans="1:5" ht="15.75" customHeight="1" x14ac:dyDescent="0.35">
      <c r="A17" s="11">
        <v>9</v>
      </c>
      <c r="B17" s="15" t="s">
        <v>21</v>
      </c>
      <c r="C17" s="13">
        <f ca="1">IFERROR(__xludf.DUMMYFUNCTION("importrange(""https://docs.google.com/spreadsheets/d/1Pz0pDojjCsboExvkw_LvWmUFC-FLEIJfG8WXXsJVHUY/edit#gid=1688692512"",""Form Responses 1!ax56"")"),2.62264150943396)</f>
        <v>2.6226415094339601</v>
      </c>
      <c r="D17" s="13">
        <f t="shared" ca="1" si="0"/>
        <v>87.421383647798677</v>
      </c>
      <c r="E17" s="5"/>
    </row>
    <row r="18" spans="1:5" ht="15.75" customHeight="1" x14ac:dyDescent="0.35">
      <c r="A18" s="11">
        <v>10</v>
      </c>
      <c r="B18" s="14" t="s">
        <v>22</v>
      </c>
      <c r="C18" s="13">
        <f ca="1">IFERROR(__xludf.DUMMYFUNCTION("importrange(""https://docs.google.com/spreadsheets/d/1Pz0pDojjCsboExvkw_LvWmUFC-FLEIJfG8WXXsJVHUY/edit#gid=1688692512"",""Form Responses 1!bd56"")"),2.75471698113207)</f>
        <v>2.75471698113207</v>
      </c>
      <c r="D18" s="13">
        <f t="shared" ca="1" si="0"/>
        <v>91.823899371069004</v>
      </c>
      <c r="E18" s="5"/>
    </row>
    <row r="19" spans="1:5" ht="15.75" customHeight="1" x14ac:dyDescent="0.3">
      <c r="A19" s="16"/>
      <c r="B19" s="17" t="s">
        <v>23</v>
      </c>
      <c r="C19" s="9">
        <f ca="1">SUM(C9:C18)/10</f>
        <v>2.7132075471698074</v>
      </c>
      <c r="D19" s="9">
        <f t="shared" ca="1" si="0"/>
        <v>90.440251572326915</v>
      </c>
      <c r="E19" s="5"/>
    </row>
    <row r="20" spans="1:5" ht="15.75" customHeight="1" x14ac:dyDescent="0.2">
      <c r="A20" s="5"/>
      <c r="B20" s="5"/>
      <c r="C20" s="5"/>
      <c r="D20" s="5"/>
      <c r="E20" s="5"/>
    </row>
    <row r="21" spans="1:5" ht="15.75" customHeight="1" x14ac:dyDescent="0.2">
      <c r="A21" s="5"/>
      <c r="B21" s="5"/>
      <c r="C21" s="5"/>
      <c r="D21" s="5"/>
      <c r="E21" s="5"/>
    </row>
    <row r="22" spans="1:5" ht="15.75" customHeight="1" x14ac:dyDescent="0.2">
      <c r="A22" s="5"/>
      <c r="B22" s="5"/>
      <c r="C22" s="5"/>
      <c r="D22" s="5"/>
      <c r="E22" s="5"/>
    </row>
    <row r="23" spans="1:5" ht="15.75" customHeight="1" x14ac:dyDescent="0.2">
      <c r="A23" s="5"/>
      <c r="B23" s="5"/>
      <c r="C23" s="5"/>
      <c r="D23" s="5"/>
      <c r="E23" s="5"/>
    </row>
    <row r="24" spans="1:5" ht="12.75" x14ac:dyDescent="0.2">
      <c r="A24" s="5"/>
      <c r="B24" s="5"/>
      <c r="C24" s="5"/>
      <c r="D24" s="5"/>
      <c r="E24" s="5"/>
    </row>
    <row r="25" spans="1:5" ht="12.75" x14ac:dyDescent="0.2">
      <c r="A25" s="5"/>
      <c r="B25" s="5"/>
      <c r="C25" s="5"/>
      <c r="D25" s="5"/>
      <c r="E25" s="5"/>
    </row>
    <row r="26" spans="1:5" ht="12.75" x14ac:dyDescent="0.2">
      <c r="A26" s="5"/>
      <c r="B26" s="5"/>
      <c r="C26" s="5"/>
      <c r="D26" s="5"/>
      <c r="E26" s="5"/>
    </row>
    <row r="27" spans="1:5" ht="12.75" x14ac:dyDescent="0.2">
      <c r="A27" s="5"/>
      <c r="B27" s="5"/>
      <c r="C27" s="5"/>
      <c r="D27" s="5"/>
      <c r="E27" s="5"/>
    </row>
    <row r="28" spans="1:5" ht="12.75" x14ac:dyDescent="0.2">
      <c r="A28" s="5"/>
      <c r="B28" s="5"/>
      <c r="C28" s="5"/>
      <c r="D28" s="5"/>
      <c r="E28" s="5"/>
    </row>
    <row r="29" spans="1:5" ht="20.25" x14ac:dyDescent="0.3">
      <c r="A29" s="18" t="s">
        <v>24</v>
      </c>
      <c r="B29" s="19"/>
      <c r="C29" s="19"/>
      <c r="D29" s="19"/>
      <c r="E29" s="20"/>
    </row>
    <row r="30" spans="1:5" ht="20.25" x14ac:dyDescent="0.3">
      <c r="A30" s="18" t="s">
        <v>26</v>
      </c>
      <c r="B30" s="19"/>
      <c r="C30" s="19"/>
      <c r="D30" s="19"/>
      <c r="E30" s="20"/>
    </row>
  </sheetData>
  <mergeCells count="6">
    <mergeCell ref="A6:E6"/>
    <mergeCell ref="A1:E1"/>
    <mergeCell ref="A2:E2"/>
    <mergeCell ref="A3:E3"/>
    <mergeCell ref="A4:E4"/>
    <mergeCell ref="A5:E5"/>
  </mergeCells>
  <printOptions horizontalCentered="1"/>
  <pageMargins left="0.7" right="0.7" top="0.75" bottom="0.75" header="0" footer="0"/>
  <pageSetup paperSize="9" fitToHeight="0" pageOrder="overThenDown" orientation="portrait" cellComments="atEnd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E30"/>
  <sheetViews>
    <sheetView workbookViewId="0"/>
  </sheetViews>
  <sheetFormatPr defaultColWidth="14.42578125" defaultRowHeight="15.75" customHeight="1" x14ac:dyDescent="0.2"/>
  <cols>
    <col min="2" max="2" width="57.42578125" customWidth="1"/>
    <col min="4" max="4" width="18.28515625" customWidth="1"/>
    <col min="5" max="5" width="15.85546875" customWidth="1"/>
  </cols>
  <sheetData>
    <row r="1" spans="1:5" ht="15.75" customHeight="1" x14ac:dyDescent="0.3">
      <c r="A1" s="22" t="s">
        <v>0</v>
      </c>
      <c r="B1" s="23"/>
      <c r="C1" s="23"/>
      <c r="D1" s="23"/>
      <c r="E1" s="23"/>
    </row>
    <row r="2" spans="1:5" ht="15.75" customHeight="1" x14ac:dyDescent="0.3">
      <c r="A2" s="22" t="s">
        <v>1</v>
      </c>
      <c r="B2" s="23"/>
      <c r="C2" s="23"/>
      <c r="D2" s="23"/>
      <c r="E2" s="23"/>
    </row>
    <row r="3" spans="1:5" ht="15.75" customHeight="1" x14ac:dyDescent="0.3">
      <c r="A3" s="22" t="s">
        <v>2</v>
      </c>
      <c r="B3" s="23"/>
      <c r="C3" s="23"/>
      <c r="D3" s="23"/>
      <c r="E3" s="23"/>
    </row>
    <row r="4" spans="1:5" ht="15.75" customHeight="1" x14ac:dyDescent="0.3">
      <c r="A4" s="22" t="s">
        <v>3</v>
      </c>
      <c r="B4" s="23"/>
      <c r="C4" s="23"/>
      <c r="D4" s="23"/>
      <c r="E4" s="23"/>
    </row>
    <row r="5" spans="1:5" ht="15.75" customHeight="1" x14ac:dyDescent="0.3">
      <c r="A5" s="22" t="s">
        <v>4</v>
      </c>
      <c r="B5" s="23"/>
      <c r="C5" s="23"/>
      <c r="D5" s="23"/>
      <c r="E5" s="23"/>
    </row>
    <row r="6" spans="1:5" ht="15.75" customHeight="1" x14ac:dyDescent="0.3">
      <c r="A6" s="22" t="s">
        <v>5</v>
      </c>
      <c r="B6" s="23"/>
      <c r="C6" s="23"/>
      <c r="D6" s="23"/>
      <c r="E6" s="23"/>
    </row>
    <row r="7" spans="1:5" ht="15.75" customHeight="1" x14ac:dyDescent="0.3">
      <c r="A7" s="1" t="s">
        <v>6</v>
      </c>
      <c r="B7" s="7" t="s">
        <v>9</v>
      </c>
      <c r="C7" s="3"/>
      <c r="D7" s="4"/>
      <c r="E7" s="5"/>
    </row>
    <row r="8" spans="1:5" ht="15.75" customHeight="1" x14ac:dyDescent="0.3">
      <c r="A8" s="6" t="s">
        <v>8</v>
      </c>
      <c r="B8" s="8" t="s">
        <v>10</v>
      </c>
      <c r="C8" s="9" t="s">
        <v>11</v>
      </c>
      <c r="D8" s="10" t="s">
        <v>12</v>
      </c>
      <c r="E8" s="5"/>
    </row>
    <row r="9" spans="1:5" ht="15.75" customHeight="1" x14ac:dyDescent="0.35">
      <c r="A9" s="11">
        <v>1</v>
      </c>
      <c r="B9" s="12" t="s">
        <v>13</v>
      </c>
      <c r="C9" s="13">
        <f ca="1">IFERROR(__xludf.DUMMYFUNCTION("importrange(""https://docs.google.com/spreadsheets/d/1Pz0pDojjCsboExvkw_LvWmUFC-FLEIJfG8WXXsJVHUY/edit#gid=1688692512"",""Form Responses 1!c56"")"),2.47169811320754)</f>
        <v>2.4716981132075402</v>
      </c>
      <c r="D9" s="13">
        <f t="shared" ref="D9:D19" ca="1" si="0">(C9*100)/3</f>
        <v>82.389937106917998</v>
      </c>
      <c r="E9" s="5"/>
    </row>
    <row r="10" spans="1:5" ht="15.75" customHeight="1" x14ac:dyDescent="0.35">
      <c r="A10" s="11">
        <v>2</v>
      </c>
      <c r="B10" s="12" t="s">
        <v>14</v>
      </c>
      <c r="C10" s="13">
        <f ca="1">IFERROR(__xludf.DUMMYFUNCTION("importrange(""https://docs.google.com/spreadsheets/d/1Pz0pDojjCsboExvkw_LvWmUFC-FLEIJfG8WXXsJVHUY/edit#gid=1688692512"",""Form Responses 1!i56"")"),2.67924528301886)</f>
        <v>2.6792452830188598</v>
      </c>
      <c r="D10" s="13">
        <f t="shared" ca="1" si="0"/>
        <v>89.308176100628657</v>
      </c>
      <c r="E10" s="5"/>
    </row>
    <row r="11" spans="1:5" ht="15.75" customHeight="1" x14ac:dyDescent="0.35">
      <c r="A11" s="11">
        <v>3</v>
      </c>
      <c r="B11" s="12" t="s">
        <v>15</v>
      </c>
      <c r="C11" s="13">
        <f ca="1">IFERROR(__xludf.DUMMYFUNCTION("importrange(""https://docs.google.com/spreadsheets/d/1Pz0pDojjCsboExvkw_LvWmUFC-FLEIJfG8WXXsJVHUY/edit#gid=1688692512"",""Form Responses 1!o56"")"),2.66037735849056)</f>
        <v>2.6603773584905599</v>
      </c>
      <c r="D11" s="13">
        <f t="shared" ca="1" si="0"/>
        <v>88.679245283018659</v>
      </c>
      <c r="E11" s="5"/>
    </row>
    <row r="12" spans="1:5" ht="15.75" customHeight="1" x14ac:dyDescent="0.35">
      <c r="A12" s="11">
        <v>4</v>
      </c>
      <c r="B12" s="14" t="s">
        <v>16</v>
      </c>
      <c r="C12" s="13">
        <f ca="1">IFERROR(__xludf.DUMMYFUNCTION("importrange(""https://docs.google.com/spreadsheets/d/1Pz0pDojjCsboExvkw_LvWmUFC-FLEIJfG8WXXsJVHUY/edit#gid=1688692512"",""Form Responses 1!u56"")"),2.47169811320754)</f>
        <v>2.4716981132075402</v>
      </c>
      <c r="D12" s="13">
        <f t="shared" ca="1" si="0"/>
        <v>82.389937106917998</v>
      </c>
      <c r="E12" s="5"/>
    </row>
    <row r="13" spans="1:5" ht="15.75" customHeight="1" x14ac:dyDescent="0.35">
      <c r="A13" s="11">
        <v>5</v>
      </c>
      <c r="B13" s="14" t="s">
        <v>17</v>
      </c>
      <c r="C13" s="13">
        <f ca="1">IFERROR(__xludf.DUMMYFUNCTION("importrange(""https://docs.google.com/spreadsheets/d/1Pz0pDojjCsboExvkw_LvWmUFC-FLEIJfG8WXXsJVHUY/edit#gid=1688692512"",""Form Responses 1!aa56"")"),2.49056603773584)</f>
        <v>2.4905660377358401</v>
      </c>
      <c r="D13" s="13">
        <f t="shared" ca="1" si="0"/>
        <v>83.01886792452801</v>
      </c>
      <c r="E13" s="5"/>
    </row>
    <row r="14" spans="1:5" ht="15.75" customHeight="1" x14ac:dyDescent="0.35">
      <c r="A14" s="11">
        <v>6</v>
      </c>
      <c r="B14" s="14" t="s">
        <v>18</v>
      </c>
      <c r="C14" s="13">
        <f ca="1">IFERROR(__xludf.DUMMYFUNCTION("importrange(""https://docs.google.com/spreadsheets/d/1Pz0pDojjCsboExvkw_LvWmUFC-FLEIJfG8WXXsJVHUY/edit#gid=1688692512"",""Form Responses 1!ag56"")"),2.49056603773584)</f>
        <v>2.4905660377358401</v>
      </c>
      <c r="D14" s="13">
        <f t="shared" ca="1" si="0"/>
        <v>83.01886792452801</v>
      </c>
      <c r="E14" s="5"/>
    </row>
    <row r="15" spans="1:5" ht="15.75" customHeight="1" x14ac:dyDescent="0.35">
      <c r="A15" s="11">
        <v>7</v>
      </c>
      <c r="B15" s="14" t="s">
        <v>19</v>
      </c>
      <c r="C15" s="13">
        <f ca="1">IFERROR(__xludf.DUMMYFUNCTION("importrange(""https://docs.google.com/spreadsheets/d/1Pz0pDojjCsboExvkw_LvWmUFC-FLEIJfG8WXXsJVHUY/edit#gid=1688692512"",""Form Responses 1!am56"")"),2.56603773584905)</f>
        <v>2.5660377358490498</v>
      </c>
      <c r="D15" s="13">
        <f t="shared" ca="1" si="0"/>
        <v>85.534591194968314</v>
      </c>
      <c r="E15" s="5"/>
    </row>
    <row r="16" spans="1:5" ht="15.75" customHeight="1" x14ac:dyDescent="0.35">
      <c r="A16" s="11">
        <v>8</v>
      </c>
      <c r="B16" s="14" t="s">
        <v>20</v>
      </c>
      <c r="C16" s="13">
        <f ca="1">IFERROR(__xludf.DUMMYFUNCTION("importrange(""https://docs.google.com/spreadsheets/d/1Pz0pDojjCsboExvkw_LvWmUFC-FLEIJfG8WXXsJVHUY/edit#gid=1688692512"",""Form Responses 1!as56"")"),2.45283018867924)</f>
        <v>2.4528301886792399</v>
      </c>
      <c r="D16" s="13">
        <f t="shared" ca="1" si="0"/>
        <v>81.761006289308</v>
      </c>
      <c r="E16" s="5"/>
    </row>
    <row r="17" spans="1:5" ht="15.75" customHeight="1" x14ac:dyDescent="0.35">
      <c r="A17" s="11">
        <v>9</v>
      </c>
      <c r="B17" s="15" t="s">
        <v>21</v>
      </c>
      <c r="C17" s="13">
        <f ca="1">IFERROR(__xludf.DUMMYFUNCTION("importrange(""https://docs.google.com/spreadsheets/d/1Pz0pDojjCsboExvkw_LvWmUFC-FLEIJfG8WXXsJVHUY/edit#gid=1688692512"",""Form Responses 1!ay56"")"),2.39622641509433)</f>
        <v>2.39622641509433</v>
      </c>
      <c r="D17" s="13">
        <f t="shared" ca="1" si="0"/>
        <v>79.874213836477665</v>
      </c>
      <c r="E17" s="5"/>
    </row>
    <row r="18" spans="1:5" ht="15.75" customHeight="1" x14ac:dyDescent="0.35">
      <c r="A18" s="11">
        <v>10</v>
      </c>
      <c r="B18" s="14" t="s">
        <v>22</v>
      </c>
      <c r="C18" s="13">
        <f ca="1">IFERROR(__xludf.DUMMYFUNCTION("importrange(""https://docs.google.com/spreadsheets/d/1Pz0pDojjCsboExvkw_LvWmUFC-FLEIJfG8WXXsJVHUY/edit#gid=1688692512"",""Form Responses 1!be56"")"),2.50943396226415)</f>
        <v>2.5094339622641502</v>
      </c>
      <c r="D18" s="13">
        <f t="shared" ca="1" si="0"/>
        <v>83.647798742138335</v>
      </c>
      <c r="E18" s="5"/>
    </row>
    <row r="19" spans="1:5" ht="15.75" customHeight="1" x14ac:dyDescent="0.3">
      <c r="A19" s="16"/>
      <c r="B19" s="17" t="s">
        <v>23</v>
      </c>
      <c r="C19" s="9">
        <f ca="1">SUM(C9:C18)/10</f>
        <v>2.518867924528295</v>
      </c>
      <c r="D19" s="9">
        <f t="shared" ca="1" si="0"/>
        <v>83.96226415094317</v>
      </c>
      <c r="E19" s="5"/>
    </row>
    <row r="20" spans="1:5" ht="15.75" customHeight="1" x14ac:dyDescent="0.2">
      <c r="A20" s="5"/>
      <c r="B20" s="5"/>
      <c r="C20" s="5"/>
      <c r="D20" s="5"/>
      <c r="E20" s="5"/>
    </row>
    <row r="21" spans="1:5" ht="15.75" customHeight="1" x14ac:dyDescent="0.2">
      <c r="A21" s="5"/>
      <c r="B21" s="5"/>
      <c r="C21" s="5"/>
      <c r="D21" s="5"/>
      <c r="E21" s="5"/>
    </row>
    <row r="22" spans="1:5" ht="15.75" customHeight="1" x14ac:dyDescent="0.2">
      <c r="A22" s="5"/>
      <c r="B22" s="5"/>
      <c r="C22" s="5"/>
      <c r="D22" s="5"/>
      <c r="E22" s="5"/>
    </row>
    <row r="23" spans="1:5" ht="15.75" customHeight="1" x14ac:dyDescent="0.2">
      <c r="A23" s="5"/>
      <c r="B23" s="5"/>
      <c r="C23" s="5"/>
      <c r="D23" s="5"/>
      <c r="E23" s="5"/>
    </row>
    <row r="24" spans="1:5" ht="12.75" x14ac:dyDescent="0.2">
      <c r="A24" s="5"/>
      <c r="B24" s="5"/>
      <c r="C24" s="5"/>
      <c r="D24" s="5"/>
      <c r="E24" s="5"/>
    </row>
    <row r="25" spans="1:5" ht="12.75" x14ac:dyDescent="0.2">
      <c r="A25" s="5"/>
      <c r="B25" s="5"/>
      <c r="C25" s="5"/>
      <c r="D25" s="5"/>
      <c r="E25" s="5"/>
    </row>
    <row r="26" spans="1:5" ht="12.75" x14ac:dyDescent="0.2">
      <c r="A26" s="5"/>
      <c r="B26" s="5"/>
      <c r="C26" s="5"/>
      <c r="D26" s="5"/>
      <c r="E26" s="5"/>
    </row>
    <row r="27" spans="1:5" ht="12.75" x14ac:dyDescent="0.2">
      <c r="A27" s="5"/>
      <c r="B27" s="5"/>
      <c r="C27" s="5"/>
      <c r="D27" s="5"/>
      <c r="E27" s="5"/>
    </row>
    <row r="28" spans="1:5" ht="12.75" x14ac:dyDescent="0.2">
      <c r="A28" s="5"/>
      <c r="B28" s="5"/>
      <c r="C28" s="5"/>
      <c r="D28" s="5"/>
      <c r="E28" s="5"/>
    </row>
    <row r="29" spans="1:5" ht="20.25" x14ac:dyDescent="0.3">
      <c r="A29" s="18" t="s">
        <v>24</v>
      </c>
      <c r="B29" s="19"/>
      <c r="C29" s="19"/>
      <c r="D29" s="19"/>
      <c r="E29" s="20"/>
    </row>
    <row r="30" spans="1:5" ht="20.25" x14ac:dyDescent="0.3">
      <c r="A30" s="21" t="s">
        <v>25</v>
      </c>
      <c r="B30" s="19"/>
      <c r="C30" s="19"/>
      <c r="D30" s="19"/>
      <c r="E30" s="20"/>
    </row>
  </sheetData>
  <mergeCells count="6">
    <mergeCell ref="A6:E6"/>
    <mergeCell ref="A1:E1"/>
    <mergeCell ref="A2:E2"/>
    <mergeCell ref="A3:E3"/>
    <mergeCell ref="A4:E4"/>
    <mergeCell ref="A5:E5"/>
  </mergeCells>
  <printOptions horizontalCentered="1"/>
  <pageMargins left="0.7" right="0.7" top="0.75" bottom="0.75" header="0" footer="0"/>
  <pageSetup paperSize="9" fitToHeight="0" pageOrder="overThenDown" orientation="portrait" cellComments="atEnd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E30"/>
  <sheetViews>
    <sheetView workbookViewId="0"/>
  </sheetViews>
  <sheetFormatPr defaultColWidth="14.42578125" defaultRowHeight="15.75" customHeight="1" x14ac:dyDescent="0.2"/>
  <cols>
    <col min="2" max="2" width="57.42578125" customWidth="1"/>
    <col min="4" max="4" width="18.28515625" customWidth="1"/>
    <col min="5" max="5" width="15.85546875" customWidth="1"/>
  </cols>
  <sheetData>
    <row r="1" spans="1:5" ht="15.75" customHeight="1" x14ac:dyDescent="0.3">
      <c r="A1" s="22" t="s">
        <v>0</v>
      </c>
      <c r="B1" s="23"/>
      <c r="C1" s="23"/>
      <c r="D1" s="23"/>
      <c r="E1" s="23"/>
    </row>
    <row r="2" spans="1:5" ht="15.75" customHeight="1" x14ac:dyDescent="0.3">
      <c r="A2" s="22" t="s">
        <v>1</v>
      </c>
      <c r="B2" s="23"/>
      <c r="C2" s="23"/>
      <c r="D2" s="23"/>
      <c r="E2" s="23"/>
    </row>
    <row r="3" spans="1:5" ht="15.75" customHeight="1" x14ac:dyDescent="0.3">
      <c r="A3" s="22" t="s">
        <v>2</v>
      </c>
      <c r="B3" s="23"/>
      <c r="C3" s="23"/>
      <c r="D3" s="23"/>
      <c r="E3" s="23"/>
    </row>
    <row r="4" spans="1:5" ht="15.75" customHeight="1" x14ac:dyDescent="0.3">
      <c r="A4" s="22" t="s">
        <v>3</v>
      </c>
      <c r="B4" s="23"/>
      <c r="C4" s="23"/>
      <c r="D4" s="23"/>
      <c r="E4" s="23"/>
    </row>
    <row r="5" spans="1:5" ht="15.75" customHeight="1" x14ac:dyDescent="0.3">
      <c r="A5" s="22" t="s">
        <v>4</v>
      </c>
      <c r="B5" s="23"/>
      <c r="C5" s="23"/>
      <c r="D5" s="23"/>
      <c r="E5" s="23"/>
    </row>
    <row r="6" spans="1:5" ht="15.75" customHeight="1" x14ac:dyDescent="0.3">
      <c r="A6" s="22" t="s">
        <v>5</v>
      </c>
      <c r="B6" s="23"/>
      <c r="C6" s="23"/>
      <c r="D6" s="23"/>
      <c r="E6" s="23"/>
    </row>
    <row r="7" spans="1:5" ht="15.75" customHeight="1" x14ac:dyDescent="0.3">
      <c r="A7" s="1" t="s">
        <v>6</v>
      </c>
      <c r="B7" s="7" t="s">
        <v>27</v>
      </c>
      <c r="C7" s="3"/>
      <c r="D7" s="4"/>
      <c r="E7" s="5"/>
    </row>
    <row r="8" spans="1:5" ht="15.75" customHeight="1" x14ac:dyDescent="0.3">
      <c r="A8" s="6" t="s">
        <v>8</v>
      </c>
      <c r="B8" s="8" t="s">
        <v>10</v>
      </c>
      <c r="C8" s="9" t="s">
        <v>11</v>
      </c>
      <c r="D8" s="10" t="s">
        <v>12</v>
      </c>
      <c r="E8" s="5"/>
    </row>
    <row r="9" spans="1:5" ht="15.75" customHeight="1" x14ac:dyDescent="0.35">
      <c r="A9" s="11">
        <v>1</v>
      </c>
      <c r="B9" s="12" t="s">
        <v>13</v>
      </c>
      <c r="C9" s="13">
        <f ca="1">IFERROR(__xludf.DUMMYFUNCTION("importrange(""https://docs.google.com/spreadsheets/d/1Pz0pDojjCsboExvkw_LvWmUFC-FLEIJfG8WXXsJVHUY/edit#gid=1688692512"",""Form Responses 1!d56"")"),2.67924528301886)</f>
        <v>2.6792452830188598</v>
      </c>
      <c r="D9" s="13">
        <f t="shared" ref="D9:D19" ca="1" si="0">(C9*100)/3</f>
        <v>89.308176100628657</v>
      </c>
      <c r="E9" s="5"/>
    </row>
    <row r="10" spans="1:5" ht="15.75" customHeight="1" x14ac:dyDescent="0.35">
      <c r="A10" s="11">
        <v>2</v>
      </c>
      <c r="B10" s="12" t="s">
        <v>14</v>
      </c>
      <c r="C10" s="13">
        <f ca="1">IFERROR(__xludf.DUMMYFUNCTION("importrange(""https://docs.google.com/spreadsheets/d/1Pz0pDojjCsboExvkw_LvWmUFC-FLEIJfG8WXXsJVHUY/edit#gid=1688692512"",""Form Responses 1!j56"")"),2.75471698113207)</f>
        <v>2.75471698113207</v>
      </c>
      <c r="D10" s="13">
        <f t="shared" ca="1" si="0"/>
        <v>91.823899371069004</v>
      </c>
      <c r="E10" s="5"/>
    </row>
    <row r="11" spans="1:5" ht="15.75" customHeight="1" x14ac:dyDescent="0.35">
      <c r="A11" s="11">
        <v>3</v>
      </c>
      <c r="B11" s="12" t="s">
        <v>15</v>
      </c>
      <c r="C11" s="13">
        <f ca="1">IFERROR(__xludf.DUMMYFUNCTION("importrange(""https://docs.google.com/spreadsheets/d/1Pz0pDojjCsboExvkw_LvWmUFC-FLEIJfG8WXXsJVHUY/edit#gid=1688692512"",""Form Responses 1!p56"")"),2.77358490566037)</f>
        <v>2.7735849056603699</v>
      </c>
      <c r="D11" s="13">
        <f t="shared" ca="1" si="0"/>
        <v>92.452830188679002</v>
      </c>
      <c r="E11" s="5"/>
    </row>
    <row r="12" spans="1:5" ht="15.75" customHeight="1" x14ac:dyDescent="0.35">
      <c r="A12" s="11">
        <v>4</v>
      </c>
      <c r="B12" s="14" t="s">
        <v>16</v>
      </c>
      <c r="C12" s="13">
        <f ca="1">IFERROR(__xludf.DUMMYFUNCTION("importrange(""https://docs.google.com/spreadsheets/d/1Pz0pDojjCsboExvkw_LvWmUFC-FLEIJfG8WXXsJVHUY/edit#gid=1688692512"",""Form Responses 1!v56"")"),2.62264150943396)</f>
        <v>2.6226415094339601</v>
      </c>
      <c r="D12" s="13">
        <f t="shared" ca="1" si="0"/>
        <v>87.421383647798677</v>
      </c>
      <c r="E12" s="5"/>
    </row>
    <row r="13" spans="1:5" ht="15.75" customHeight="1" x14ac:dyDescent="0.35">
      <c r="A13" s="11">
        <v>5</v>
      </c>
      <c r="B13" s="14" t="s">
        <v>17</v>
      </c>
      <c r="C13" s="13">
        <f ca="1">IFERROR(__xludf.DUMMYFUNCTION("importrange(""https://docs.google.com/spreadsheets/d/1Pz0pDojjCsboExvkw_LvWmUFC-FLEIJfG8WXXsJVHUY/edit#gid=1688692512"",""Form Responses 1!ab56"")"),2.60377358490566)</f>
        <v>2.6037735849056598</v>
      </c>
      <c r="D13" s="13">
        <f t="shared" ca="1" si="0"/>
        <v>86.792452830188665</v>
      </c>
      <c r="E13" s="5"/>
    </row>
    <row r="14" spans="1:5" ht="15.75" customHeight="1" x14ac:dyDescent="0.35">
      <c r="A14" s="11">
        <v>6</v>
      </c>
      <c r="B14" s="14" t="s">
        <v>18</v>
      </c>
      <c r="C14" s="13">
        <f ca="1">IFERROR(__xludf.DUMMYFUNCTION("importrange(""https://docs.google.com/spreadsheets/d/1Pz0pDojjCsboExvkw_LvWmUFC-FLEIJfG8WXXsJVHUY/edit#gid=1688692512"",""Form Responses 1!ah56"")"),2.58490566037735)</f>
        <v>2.5849056603773501</v>
      </c>
      <c r="D14" s="13">
        <f t="shared" ca="1" si="0"/>
        <v>86.163522012578326</v>
      </c>
      <c r="E14" s="5"/>
    </row>
    <row r="15" spans="1:5" ht="15.75" customHeight="1" x14ac:dyDescent="0.35">
      <c r="A15" s="11">
        <v>7</v>
      </c>
      <c r="B15" s="14" t="s">
        <v>19</v>
      </c>
      <c r="C15" s="13">
        <f ca="1">IFERROR(__xludf.DUMMYFUNCTION("importrange(""https://docs.google.com/spreadsheets/d/1Pz0pDojjCsboExvkw_LvWmUFC-FLEIJfG8WXXsJVHUY/edit#gid=1688692512"",""Form Responses 1!an56"")"),2.69811320754717)</f>
        <v>2.6981132075471699</v>
      </c>
      <c r="D15" s="13">
        <f t="shared" ca="1" si="0"/>
        <v>89.937106918238996</v>
      </c>
      <c r="E15" s="5"/>
    </row>
    <row r="16" spans="1:5" ht="15.75" customHeight="1" x14ac:dyDescent="0.35">
      <c r="A16" s="11">
        <v>8</v>
      </c>
      <c r="B16" s="14" t="s">
        <v>20</v>
      </c>
      <c r="C16" s="13">
        <f ca="1">IFERROR(__xludf.DUMMYFUNCTION("importrange(""https://docs.google.com/spreadsheets/d/1Pz0pDojjCsboExvkw_LvWmUFC-FLEIJfG8WXXsJVHUY/edit#gid=1688692512"",""Form Responses 1!at56"")"),2.66037735849056)</f>
        <v>2.6603773584905599</v>
      </c>
      <c r="D16" s="13">
        <f t="shared" ca="1" si="0"/>
        <v>88.679245283018659</v>
      </c>
      <c r="E16" s="5"/>
    </row>
    <row r="17" spans="1:5" ht="15.75" customHeight="1" x14ac:dyDescent="0.35">
      <c r="A17" s="11">
        <v>9</v>
      </c>
      <c r="B17" s="15" t="s">
        <v>21</v>
      </c>
      <c r="C17" s="13">
        <f ca="1">IFERROR(__xludf.DUMMYFUNCTION("importrange(""https://docs.google.com/spreadsheets/d/1Pz0pDojjCsboExvkw_LvWmUFC-FLEIJfG8WXXsJVHUY/edit#gid=1688692512"",""Form Responses 1!az56"")"),2.67924528301886)</f>
        <v>2.6792452830188598</v>
      </c>
      <c r="D17" s="13">
        <f t="shared" ca="1" si="0"/>
        <v>89.308176100628657</v>
      </c>
      <c r="E17" s="5"/>
    </row>
    <row r="18" spans="1:5" ht="15.75" customHeight="1" x14ac:dyDescent="0.35">
      <c r="A18" s="11">
        <v>10</v>
      </c>
      <c r="B18" s="14" t="s">
        <v>22</v>
      </c>
      <c r="C18" s="13">
        <f ca="1">IFERROR(__xludf.DUMMYFUNCTION("importrange(""https://docs.google.com/spreadsheets/d/1Pz0pDojjCsboExvkw_LvWmUFC-FLEIJfG8WXXsJVHUY/edit#gid=1688692512"",""Form Responses 1!bf56"")"),2.60377358490566)</f>
        <v>2.6037735849056598</v>
      </c>
      <c r="D18" s="13">
        <f t="shared" ca="1" si="0"/>
        <v>86.792452830188665</v>
      </c>
      <c r="E18" s="5"/>
    </row>
    <row r="19" spans="1:5" ht="15.75" customHeight="1" x14ac:dyDescent="0.3">
      <c r="A19" s="16"/>
      <c r="B19" s="17" t="s">
        <v>23</v>
      </c>
      <c r="C19" s="9">
        <f ca="1">SUM(C9:C18)/10</f>
        <v>2.6660377358490521</v>
      </c>
      <c r="D19" s="9">
        <f t="shared" ca="1" si="0"/>
        <v>88.867924528301728</v>
      </c>
      <c r="E19" s="5"/>
    </row>
    <row r="20" spans="1:5" ht="15.75" customHeight="1" x14ac:dyDescent="0.2">
      <c r="A20" s="5"/>
      <c r="B20" s="5"/>
      <c r="C20" s="5"/>
      <c r="D20" s="5"/>
      <c r="E20" s="5"/>
    </row>
    <row r="21" spans="1:5" ht="15.75" customHeight="1" x14ac:dyDescent="0.2">
      <c r="A21" s="5"/>
      <c r="B21" s="5"/>
      <c r="C21" s="5"/>
      <c r="D21" s="5"/>
      <c r="E21" s="5"/>
    </row>
    <row r="22" spans="1:5" ht="15.75" customHeight="1" x14ac:dyDescent="0.2">
      <c r="A22" s="5"/>
      <c r="B22" s="5"/>
      <c r="C22" s="5"/>
      <c r="D22" s="5"/>
      <c r="E22" s="5"/>
    </row>
    <row r="23" spans="1:5" ht="15.75" customHeight="1" x14ac:dyDescent="0.2">
      <c r="A23" s="5"/>
      <c r="B23" s="5"/>
      <c r="C23" s="5"/>
      <c r="D23" s="5"/>
      <c r="E23" s="5"/>
    </row>
    <row r="24" spans="1:5" ht="12.75" x14ac:dyDescent="0.2">
      <c r="A24" s="5"/>
      <c r="B24" s="5"/>
      <c r="C24" s="5"/>
      <c r="D24" s="5"/>
      <c r="E24" s="5"/>
    </row>
    <row r="25" spans="1:5" ht="12.75" x14ac:dyDescent="0.2">
      <c r="A25" s="5"/>
      <c r="B25" s="5"/>
      <c r="C25" s="5"/>
      <c r="D25" s="5"/>
      <c r="E25" s="5"/>
    </row>
    <row r="26" spans="1:5" ht="12.75" x14ac:dyDescent="0.2">
      <c r="A26" s="5"/>
      <c r="B26" s="5"/>
      <c r="C26" s="5"/>
      <c r="D26" s="5"/>
      <c r="E26" s="5"/>
    </row>
    <row r="27" spans="1:5" ht="12.75" x14ac:dyDescent="0.2">
      <c r="A27" s="5"/>
      <c r="B27" s="5"/>
      <c r="C27" s="5"/>
      <c r="D27" s="5"/>
      <c r="E27" s="5"/>
    </row>
    <row r="28" spans="1:5" ht="12.75" x14ac:dyDescent="0.2">
      <c r="A28" s="5"/>
      <c r="B28" s="5"/>
      <c r="C28" s="5"/>
      <c r="D28" s="5"/>
      <c r="E28" s="5"/>
    </row>
    <row r="29" spans="1:5" ht="20.25" x14ac:dyDescent="0.3">
      <c r="A29" s="18" t="s">
        <v>24</v>
      </c>
      <c r="B29" s="19"/>
      <c r="C29" s="19"/>
      <c r="D29" s="19"/>
      <c r="E29" s="20"/>
    </row>
    <row r="30" spans="1:5" ht="20.25" x14ac:dyDescent="0.3">
      <c r="A30" s="21" t="s">
        <v>29</v>
      </c>
      <c r="B30" s="19"/>
      <c r="C30" s="19"/>
      <c r="D30" s="19"/>
      <c r="E30" s="20"/>
    </row>
  </sheetData>
  <mergeCells count="6">
    <mergeCell ref="A6:E6"/>
    <mergeCell ref="A1:E1"/>
    <mergeCell ref="A2:E2"/>
    <mergeCell ref="A3:E3"/>
    <mergeCell ref="A4:E4"/>
    <mergeCell ref="A5:E5"/>
  </mergeCells>
  <printOptions horizontalCentered="1"/>
  <pageMargins left="0.7" right="0.7" top="0.75" bottom="0.75" header="0" footer="0"/>
  <pageSetup paperSize="9" fitToHeight="0" pageOrder="overThenDown" orientation="portrait" cellComments="atEnd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E30"/>
  <sheetViews>
    <sheetView workbookViewId="0"/>
  </sheetViews>
  <sheetFormatPr defaultColWidth="14.42578125" defaultRowHeight="15.75" customHeight="1" x14ac:dyDescent="0.2"/>
  <cols>
    <col min="2" max="2" width="57.42578125" customWidth="1"/>
    <col min="4" max="4" width="18.28515625" customWidth="1"/>
    <col min="5" max="5" width="15.85546875" customWidth="1"/>
  </cols>
  <sheetData>
    <row r="1" spans="1:5" ht="15.75" customHeight="1" x14ac:dyDescent="0.3">
      <c r="A1" s="22" t="s">
        <v>0</v>
      </c>
      <c r="B1" s="23"/>
      <c r="C1" s="23"/>
      <c r="D1" s="23"/>
      <c r="E1" s="23"/>
    </row>
    <row r="2" spans="1:5" ht="15.75" customHeight="1" x14ac:dyDescent="0.3">
      <c r="A2" s="22" t="s">
        <v>1</v>
      </c>
      <c r="B2" s="23"/>
      <c r="C2" s="23"/>
      <c r="D2" s="23"/>
      <c r="E2" s="23"/>
    </row>
    <row r="3" spans="1:5" ht="15.75" customHeight="1" x14ac:dyDescent="0.3">
      <c r="A3" s="22" t="s">
        <v>2</v>
      </c>
      <c r="B3" s="23"/>
      <c r="C3" s="23"/>
      <c r="D3" s="23"/>
      <c r="E3" s="23"/>
    </row>
    <row r="4" spans="1:5" ht="15.75" customHeight="1" x14ac:dyDescent="0.3">
      <c r="A4" s="22" t="s">
        <v>3</v>
      </c>
      <c r="B4" s="23"/>
      <c r="C4" s="23"/>
      <c r="D4" s="23"/>
      <c r="E4" s="23"/>
    </row>
    <row r="5" spans="1:5" ht="15.75" customHeight="1" x14ac:dyDescent="0.3">
      <c r="A5" s="22" t="s">
        <v>4</v>
      </c>
      <c r="B5" s="23"/>
      <c r="C5" s="23"/>
      <c r="D5" s="23"/>
      <c r="E5" s="23"/>
    </row>
    <row r="6" spans="1:5" ht="15.75" customHeight="1" x14ac:dyDescent="0.3">
      <c r="A6" s="22" t="s">
        <v>5</v>
      </c>
      <c r="B6" s="23"/>
      <c r="C6" s="23"/>
      <c r="D6" s="23"/>
      <c r="E6" s="23"/>
    </row>
    <row r="7" spans="1:5" ht="15.75" customHeight="1" x14ac:dyDescent="0.3">
      <c r="A7" s="1" t="s">
        <v>6</v>
      </c>
      <c r="B7" s="7" t="s">
        <v>28</v>
      </c>
      <c r="C7" s="3"/>
      <c r="D7" s="4"/>
      <c r="E7" s="5"/>
    </row>
    <row r="8" spans="1:5" ht="15.75" customHeight="1" x14ac:dyDescent="0.3">
      <c r="A8" s="6" t="s">
        <v>8</v>
      </c>
      <c r="B8" s="8" t="s">
        <v>10</v>
      </c>
      <c r="C8" s="9" t="s">
        <v>11</v>
      </c>
      <c r="D8" s="10" t="s">
        <v>12</v>
      </c>
      <c r="E8" s="5"/>
    </row>
    <row r="9" spans="1:5" ht="15.75" customHeight="1" x14ac:dyDescent="0.35">
      <c r="A9" s="11">
        <v>1</v>
      </c>
      <c r="B9" s="12" t="s">
        <v>13</v>
      </c>
      <c r="C9" s="13">
        <f ca="1">IFERROR(__xludf.DUMMYFUNCTION("importrange(""https://docs.google.com/spreadsheets/d/1Pz0pDojjCsboExvkw_LvWmUFC-FLEIJfG8WXXsJVHUY/edit#gid=1688692512"",""Form Responses 1!e56"")"),2.28301886792452)</f>
        <v>2.28301886792452</v>
      </c>
      <c r="D9" s="13">
        <f t="shared" ref="D9:D19" ca="1" si="0">(C9*100)/3</f>
        <v>76.100628930817336</v>
      </c>
      <c r="E9" s="5"/>
    </row>
    <row r="10" spans="1:5" ht="15.75" customHeight="1" x14ac:dyDescent="0.35">
      <c r="A10" s="11">
        <v>2</v>
      </c>
      <c r="B10" s="12" t="s">
        <v>14</v>
      </c>
      <c r="C10" s="13">
        <f ca="1">IFERROR(__xludf.DUMMYFUNCTION("importrange(""https://docs.google.com/spreadsheets/d/1Pz0pDojjCsboExvkw_LvWmUFC-FLEIJfG8WXXsJVHUY/edit#gid=1688692512"",""Form Responses 1!k56"")"),2.66037735849056)</f>
        <v>2.6603773584905599</v>
      </c>
      <c r="D10" s="13">
        <f t="shared" ca="1" si="0"/>
        <v>88.679245283018659</v>
      </c>
      <c r="E10" s="5"/>
    </row>
    <row r="11" spans="1:5" ht="15.75" customHeight="1" x14ac:dyDescent="0.35">
      <c r="A11" s="11">
        <v>3</v>
      </c>
      <c r="B11" s="12" t="s">
        <v>15</v>
      </c>
      <c r="C11" s="13">
        <f ca="1">IFERROR(__xludf.DUMMYFUNCTION("importrange(""https://docs.google.com/spreadsheets/d/1Pz0pDojjCsboExvkw_LvWmUFC-FLEIJfG8WXXsJVHUY/edit#gid=1688692512"",""Form Responses 1!q56"")"),2.54716981132075)</f>
        <v>2.5471698113207499</v>
      </c>
      <c r="D11" s="13">
        <f t="shared" ca="1" si="0"/>
        <v>84.90566037735833</v>
      </c>
      <c r="E11" s="5"/>
    </row>
    <row r="12" spans="1:5" ht="15.75" customHeight="1" x14ac:dyDescent="0.35">
      <c r="A12" s="11">
        <v>4</v>
      </c>
      <c r="B12" s="14" t="s">
        <v>16</v>
      </c>
      <c r="C12" s="13">
        <f ca="1">IFERROR(__xludf.DUMMYFUNCTION("importrange(""https://docs.google.com/spreadsheets/d/1Pz0pDojjCsboExvkw_LvWmUFC-FLEIJfG8WXXsJVHUY/edit#gid=1688692512"",""Form Responses 1!w56"")"),2.52830188679245)</f>
        <v>2.52830188679245</v>
      </c>
      <c r="D12" s="13">
        <f t="shared" ca="1" si="0"/>
        <v>84.276729559748333</v>
      </c>
      <c r="E12" s="5"/>
    </row>
    <row r="13" spans="1:5" ht="15.75" customHeight="1" x14ac:dyDescent="0.35">
      <c r="A13" s="11">
        <v>5</v>
      </c>
      <c r="B13" s="14" t="s">
        <v>17</v>
      </c>
      <c r="C13" s="13">
        <f ca="1">IFERROR(__xludf.DUMMYFUNCTION("importrange(""https://docs.google.com/spreadsheets/d/1Pz0pDojjCsboExvkw_LvWmUFC-FLEIJfG8WXXsJVHUY/edit#gid=1688692512"",""Form Responses 1!ac56"")"),2.43396226415094)</f>
        <v>2.43396226415094</v>
      </c>
      <c r="D13" s="13">
        <f t="shared" ca="1" si="0"/>
        <v>81.132075471698002</v>
      </c>
      <c r="E13" s="5"/>
    </row>
    <row r="14" spans="1:5" ht="15.75" customHeight="1" x14ac:dyDescent="0.35">
      <c r="A14" s="11">
        <v>6</v>
      </c>
      <c r="B14" s="14" t="s">
        <v>18</v>
      </c>
      <c r="C14" s="13">
        <f ca="1">IFERROR(__xludf.DUMMYFUNCTION("importrange(""https://docs.google.com/spreadsheets/d/1Pz0pDojjCsboExvkw_LvWmUFC-FLEIJfG8WXXsJVHUY/edit#gid=1688692512"",""Form Responses 1!ai56"")"),2.35849056603773)</f>
        <v>2.3584905660377302</v>
      </c>
      <c r="D14" s="13">
        <f t="shared" ca="1" si="0"/>
        <v>78.616352201257669</v>
      </c>
      <c r="E14" s="5"/>
    </row>
    <row r="15" spans="1:5" ht="15.75" customHeight="1" x14ac:dyDescent="0.35">
      <c r="A15" s="11">
        <v>7</v>
      </c>
      <c r="B15" s="14" t="s">
        <v>19</v>
      </c>
      <c r="C15" s="13">
        <f ca="1">IFERROR(__xludf.DUMMYFUNCTION("importrange(""https://docs.google.com/spreadsheets/d/1Pz0pDojjCsboExvkw_LvWmUFC-FLEIJfG8WXXsJVHUY/edit#gid=1688692512"",""Form Responses 1!ao56"")"),2.30188679245283)</f>
        <v>2.3018867924528301</v>
      </c>
      <c r="D15" s="13">
        <f t="shared" ca="1" si="0"/>
        <v>76.729559748427675</v>
      </c>
      <c r="E15" s="5"/>
    </row>
    <row r="16" spans="1:5" ht="15.75" customHeight="1" x14ac:dyDescent="0.35">
      <c r="A16" s="11">
        <v>8</v>
      </c>
      <c r="B16" s="14" t="s">
        <v>20</v>
      </c>
      <c r="C16" s="13">
        <f ca="1">IFERROR(__xludf.DUMMYFUNCTION("importrange(""https://docs.google.com/spreadsheets/d/1Pz0pDojjCsboExvkw_LvWmUFC-FLEIJfG8WXXsJVHUY/edit#gid=1688692512"",""Form Responses 1!au56"")"),2.33962264150943)</f>
        <v>2.3396226415094299</v>
      </c>
      <c r="D16" s="13">
        <f t="shared" ca="1" si="0"/>
        <v>77.987421383647657</v>
      </c>
      <c r="E16" s="5"/>
    </row>
    <row r="17" spans="1:5" ht="15.75" customHeight="1" x14ac:dyDescent="0.35">
      <c r="A17" s="11">
        <v>9</v>
      </c>
      <c r="B17" s="15" t="s">
        <v>21</v>
      </c>
      <c r="C17" s="13">
        <f ca="1">IFERROR(__xludf.DUMMYFUNCTION("importrange(""https://docs.google.com/spreadsheets/d/1Pz0pDojjCsboExvkw_LvWmUFC-FLEIJfG8WXXsJVHUY/edit#gid=1688692512"",""Form Responses 1!ba56"")"),2.32075471698113)</f>
        <v>2.32075471698113</v>
      </c>
      <c r="D17" s="13">
        <f t="shared" ca="1" si="0"/>
        <v>77.358490566037673</v>
      </c>
      <c r="E17" s="5"/>
    </row>
    <row r="18" spans="1:5" ht="15.75" customHeight="1" x14ac:dyDescent="0.35">
      <c r="A18" s="11">
        <v>10</v>
      </c>
      <c r="B18" s="14" t="s">
        <v>22</v>
      </c>
      <c r="C18" s="13">
        <f ca="1">IFERROR(__xludf.DUMMYFUNCTION("importrange(""https://docs.google.com/spreadsheets/d/1Pz0pDojjCsboExvkw_LvWmUFC-FLEIJfG8WXXsJVHUY/edit#gid=1688692512"",""Form Responses 1!bg56"")"),2.41509433962264)</f>
        <v>2.4150943396226401</v>
      </c>
      <c r="D18" s="13">
        <f t="shared" ca="1" si="0"/>
        <v>80.503144654088004</v>
      </c>
      <c r="E18" s="5"/>
    </row>
    <row r="19" spans="1:5" ht="15.75" customHeight="1" x14ac:dyDescent="0.3">
      <c r="A19" s="16"/>
      <c r="B19" s="17" t="s">
        <v>23</v>
      </c>
      <c r="C19" s="9">
        <f ca="1">SUM(C9:C18)/10</f>
        <v>2.418867924528298</v>
      </c>
      <c r="D19" s="9">
        <f t="shared" ca="1" si="0"/>
        <v>80.628930817609941</v>
      </c>
      <c r="E19" s="5"/>
    </row>
    <row r="20" spans="1:5" ht="15.75" customHeight="1" x14ac:dyDescent="0.2">
      <c r="A20" s="5"/>
      <c r="B20" s="5"/>
      <c r="C20" s="5"/>
      <c r="D20" s="5"/>
      <c r="E20" s="5"/>
    </row>
    <row r="21" spans="1:5" ht="15.75" customHeight="1" x14ac:dyDescent="0.2">
      <c r="A21" s="5"/>
      <c r="B21" s="5"/>
      <c r="C21" s="5"/>
      <c r="D21" s="5"/>
      <c r="E21" s="5"/>
    </row>
    <row r="22" spans="1:5" ht="15.75" customHeight="1" x14ac:dyDescent="0.2">
      <c r="A22" s="5"/>
      <c r="B22" s="5"/>
      <c r="C22" s="5"/>
      <c r="D22" s="5"/>
      <c r="E22" s="5"/>
    </row>
    <row r="23" spans="1:5" ht="15.75" customHeight="1" x14ac:dyDescent="0.2">
      <c r="A23" s="5"/>
      <c r="B23" s="5"/>
      <c r="C23" s="5"/>
      <c r="D23" s="5"/>
      <c r="E23" s="5"/>
    </row>
    <row r="24" spans="1:5" ht="12.75" x14ac:dyDescent="0.2">
      <c r="A24" s="5"/>
      <c r="B24" s="5"/>
      <c r="C24" s="5"/>
      <c r="D24" s="5"/>
      <c r="E24" s="5"/>
    </row>
    <row r="25" spans="1:5" ht="12.75" x14ac:dyDescent="0.2">
      <c r="A25" s="5"/>
      <c r="B25" s="5"/>
      <c r="C25" s="5"/>
      <c r="D25" s="5"/>
      <c r="E25" s="5"/>
    </row>
    <row r="26" spans="1:5" ht="12.75" x14ac:dyDescent="0.2">
      <c r="A26" s="5"/>
      <c r="B26" s="5"/>
      <c r="C26" s="5"/>
      <c r="D26" s="5"/>
      <c r="E26" s="5"/>
    </row>
    <row r="27" spans="1:5" ht="12.75" x14ac:dyDescent="0.2">
      <c r="A27" s="5"/>
      <c r="B27" s="5"/>
      <c r="C27" s="5"/>
      <c r="D27" s="5"/>
      <c r="E27" s="5"/>
    </row>
    <row r="28" spans="1:5" ht="12.75" x14ac:dyDescent="0.2">
      <c r="A28" s="5"/>
      <c r="B28" s="5"/>
      <c r="C28" s="5"/>
      <c r="D28" s="5"/>
      <c r="E28" s="5"/>
    </row>
    <row r="29" spans="1:5" ht="20.25" x14ac:dyDescent="0.3">
      <c r="A29" s="18" t="s">
        <v>24</v>
      </c>
      <c r="B29" s="19"/>
      <c r="C29" s="19"/>
      <c r="D29" s="19"/>
      <c r="E29" s="20"/>
    </row>
    <row r="30" spans="1:5" ht="20.25" x14ac:dyDescent="0.3">
      <c r="A30" s="21" t="s">
        <v>30</v>
      </c>
      <c r="B30" s="19"/>
      <c r="C30" s="19"/>
      <c r="D30" s="19"/>
      <c r="E30" s="20"/>
    </row>
  </sheetData>
  <mergeCells count="6">
    <mergeCell ref="A6:E6"/>
    <mergeCell ref="A1:E1"/>
    <mergeCell ref="A2:E2"/>
    <mergeCell ref="A3:E3"/>
    <mergeCell ref="A4:E4"/>
    <mergeCell ref="A5:E5"/>
  </mergeCells>
  <printOptions horizontalCentered="1"/>
  <pageMargins left="0.7" right="0.7" top="0.75" bottom="0.75" header="0" footer="0"/>
  <pageSetup paperSize="9" fitToHeight="0" pageOrder="overThenDown" orientation="portrait" cellComments="atEnd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E30"/>
  <sheetViews>
    <sheetView workbookViewId="0"/>
  </sheetViews>
  <sheetFormatPr defaultColWidth="14.42578125" defaultRowHeight="15.75" customHeight="1" x14ac:dyDescent="0.2"/>
  <cols>
    <col min="2" max="2" width="57.42578125" customWidth="1"/>
    <col min="4" max="4" width="18.28515625" customWidth="1"/>
    <col min="5" max="5" width="15.85546875" customWidth="1"/>
  </cols>
  <sheetData>
    <row r="1" spans="1:5" ht="15.75" customHeight="1" x14ac:dyDescent="0.3">
      <c r="A1" s="22" t="s">
        <v>0</v>
      </c>
      <c r="B1" s="23"/>
      <c r="C1" s="23"/>
      <c r="D1" s="23"/>
      <c r="E1" s="23"/>
    </row>
    <row r="2" spans="1:5" ht="15.75" customHeight="1" x14ac:dyDescent="0.3">
      <c r="A2" s="22" t="s">
        <v>1</v>
      </c>
      <c r="B2" s="23"/>
      <c r="C2" s="23"/>
      <c r="D2" s="23"/>
      <c r="E2" s="23"/>
    </row>
    <row r="3" spans="1:5" ht="15.75" customHeight="1" x14ac:dyDescent="0.3">
      <c r="A3" s="22" t="s">
        <v>2</v>
      </c>
      <c r="B3" s="23"/>
      <c r="C3" s="23"/>
      <c r="D3" s="23"/>
      <c r="E3" s="23"/>
    </row>
    <row r="4" spans="1:5" ht="15.75" customHeight="1" x14ac:dyDescent="0.3">
      <c r="A4" s="22" t="s">
        <v>3</v>
      </c>
      <c r="B4" s="23"/>
      <c r="C4" s="23"/>
      <c r="D4" s="23"/>
      <c r="E4" s="23"/>
    </row>
    <row r="5" spans="1:5" ht="15.75" customHeight="1" x14ac:dyDescent="0.3">
      <c r="A5" s="22" t="s">
        <v>4</v>
      </c>
      <c r="B5" s="23"/>
      <c r="C5" s="23"/>
      <c r="D5" s="23"/>
      <c r="E5" s="23"/>
    </row>
    <row r="6" spans="1:5" ht="15.75" customHeight="1" x14ac:dyDescent="0.3">
      <c r="A6" s="22" t="s">
        <v>5</v>
      </c>
      <c r="B6" s="23"/>
      <c r="C6" s="23"/>
      <c r="D6" s="23"/>
      <c r="E6" s="23"/>
    </row>
    <row r="7" spans="1:5" ht="15.75" customHeight="1" x14ac:dyDescent="0.3">
      <c r="A7" s="1" t="s">
        <v>6</v>
      </c>
      <c r="B7" s="7" t="s">
        <v>31</v>
      </c>
      <c r="C7" s="3"/>
      <c r="D7" s="4"/>
      <c r="E7" s="5"/>
    </row>
    <row r="8" spans="1:5" ht="15.75" customHeight="1" x14ac:dyDescent="0.3">
      <c r="A8" s="6" t="s">
        <v>8</v>
      </c>
      <c r="B8" s="8" t="s">
        <v>10</v>
      </c>
      <c r="C8" s="9" t="s">
        <v>11</v>
      </c>
      <c r="D8" s="10" t="s">
        <v>12</v>
      </c>
      <c r="E8" s="5"/>
    </row>
    <row r="9" spans="1:5" ht="15.75" customHeight="1" x14ac:dyDescent="0.35">
      <c r="A9" s="11">
        <v>1</v>
      </c>
      <c r="B9" s="12" t="s">
        <v>13</v>
      </c>
      <c r="C9" s="13">
        <f ca="1">IFERROR(__xludf.DUMMYFUNCTION("importrange(""https://docs.google.com/spreadsheets/d/1Pz0pDojjCsboExvkw_LvWmUFC-FLEIJfG8WXXsJVHUY/edit#gid=1688692512"",""Form Responses 1!f56"")"),2.35849056603773)</f>
        <v>2.3584905660377302</v>
      </c>
      <c r="D9" s="13">
        <f t="shared" ref="D9:D19" ca="1" si="0">(C9*100)/3</f>
        <v>78.616352201257669</v>
      </c>
      <c r="E9" s="5"/>
    </row>
    <row r="10" spans="1:5" ht="15.75" customHeight="1" x14ac:dyDescent="0.35">
      <c r="A10" s="11">
        <v>2</v>
      </c>
      <c r="B10" s="12" t="s">
        <v>14</v>
      </c>
      <c r="C10" s="13">
        <f ca="1">IFERROR(__xludf.DUMMYFUNCTION("importrange(""https://docs.google.com/spreadsheets/d/1Pz0pDojjCsboExvkw_LvWmUFC-FLEIJfG8WXXsJVHUY/edit#gid=1688692512"",""Form Responses 1!l56"")"),2.62264150943396)</f>
        <v>2.6226415094339601</v>
      </c>
      <c r="D10" s="13">
        <f t="shared" ca="1" si="0"/>
        <v>87.421383647798677</v>
      </c>
      <c r="E10" s="5"/>
    </row>
    <row r="11" spans="1:5" ht="15.75" customHeight="1" x14ac:dyDescent="0.35">
      <c r="A11" s="11">
        <v>3</v>
      </c>
      <c r="B11" s="12" t="s">
        <v>15</v>
      </c>
      <c r="C11" s="13">
        <f ca="1">IFERROR(__xludf.DUMMYFUNCTION("importrange(""https://docs.google.com/spreadsheets/d/1Pz0pDojjCsboExvkw_LvWmUFC-FLEIJfG8WXXsJVHUY/edit#gid=1688692512"",""Form Responses 1!r56"")"),2.58490566037735)</f>
        <v>2.5849056603773501</v>
      </c>
      <c r="D11" s="13">
        <f t="shared" ca="1" si="0"/>
        <v>86.163522012578326</v>
      </c>
      <c r="E11" s="5"/>
    </row>
    <row r="12" spans="1:5" ht="15.75" customHeight="1" x14ac:dyDescent="0.35">
      <c r="A12" s="11">
        <v>4</v>
      </c>
      <c r="B12" s="14" t="s">
        <v>16</v>
      </c>
      <c r="C12" s="13">
        <f ca="1">IFERROR(__xludf.DUMMYFUNCTION("importrange(""https://docs.google.com/spreadsheets/d/1Pz0pDojjCsboExvkw_LvWmUFC-FLEIJfG8WXXsJVHUY/edit#gid=1688692512"",""Form Responses 1!x56"")"),2.52830188679245)</f>
        <v>2.52830188679245</v>
      </c>
      <c r="D12" s="13">
        <f t="shared" ca="1" si="0"/>
        <v>84.276729559748333</v>
      </c>
      <c r="E12" s="5"/>
    </row>
    <row r="13" spans="1:5" ht="15.75" customHeight="1" x14ac:dyDescent="0.35">
      <c r="A13" s="11">
        <v>5</v>
      </c>
      <c r="B13" s="14" t="s">
        <v>17</v>
      </c>
      <c r="C13" s="13">
        <f ca="1">IFERROR(__xludf.DUMMYFUNCTION("importrange(""https://docs.google.com/spreadsheets/d/1Pz0pDojjCsboExvkw_LvWmUFC-FLEIJfG8WXXsJVHUY/edit#gid=1688692512"",""Form Responses 1!ad56"")"),2.41509433962264)</f>
        <v>2.4150943396226401</v>
      </c>
      <c r="D13" s="13">
        <f t="shared" ca="1" si="0"/>
        <v>80.503144654088004</v>
      </c>
      <c r="E13" s="5"/>
    </row>
    <row r="14" spans="1:5" ht="15.75" customHeight="1" x14ac:dyDescent="0.35">
      <c r="A14" s="11">
        <v>6</v>
      </c>
      <c r="B14" s="14" t="s">
        <v>18</v>
      </c>
      <c r="C14" s="13">
        <f ca="1">IFERROR(__xludf.DUMMYFUNCTION("importrange(""https://docs.google.com/spreadsheets/d/1Pz0pDojjCsboExvkw_LvWmUFC-FLEIJfG8WXXsJVHUY/edit#gid=1688692512"",""Form Responses 1!aj56"")"),2.43396226415094)</f>
        <v>2.43396226415094</v>
      </c>
      <c r="D14" s="13">
        <f t="shared" ca="1" si="0"/>
        <v>81.132075471698002</v>
      </c>
      <c r="E14" s="5"/>
    </row>
    <row r="15" spans="1:5" ht="15.75" customHeight="1" x14ac:dyDescent="0.35">
      <c r="A15" s="11">
        <v>7</v>
      </c>
      <c r="B15" s="14" t="s">
        <v>19</v>
      </c>
      <c r="C15" s="13">
        <f ca="1">IFERROR(__xludf.DUMMYFUNCTION("importrange(""https://docs.google.com/spreadsheets/d/1Pz0pDojjCsboExvkw_LvWmUFC-FLEIJfG8WXXsJVHUY/edit#gid=1688692512"",""Form Responses 1!ap56"")"),2.43396226415094)</f>
        <v>2.43396226415094</v>
      </c>
      <c r="D15" s="13">
        <f t="shared" ca="1" si="0"/>
        <v>81.132075471698002</v>
      </c>
      <c r="E15" s="5"/>
    </row>
    <row r="16" spans="1:5" ht="15.75" customHeight="1" x14ac:dyDescent="0.35">
      <c r="A16" s="11">
        <v>8</v>
      </c>
      <c r="B16" s="14" t="s">
        <v>20</v>
      </c>
      <c r="C16" s="13">
        <f ca="1">IFERROR(__xludf.DUMMYFUNCTION("importrange(""https://docs.google.com/spreadsheets/d/1Pz0pDojjCsboExvkw_LvWmUFC-FLEIJfG8WXXsJVHUY/edit#gid=1688692512"",""Form Responses 1!av56"")"),2.47169811320754)</f>
        <v>2.4716981132075402</v>
      </c>
      <c r="D16" s="13">
        <f t="shared" ca="1" si="0"/>
        <v>82.389937106917998</v>
      </c>
      <c r="E16" s="5"/>
    </row>
    <row r="17" spans="1:5" ht="15.75" customHeight="1" x14ac:dyDescent="0.35">
      <c r="A17" s="11">
        <v>9</v>
      </c>
      <c r="B17" s="15" t="s">
        <v>21</v>
      </c>
      <c r="C17" s="13">
        <f ca="1">IFERROR(__xludf.DUMMYFUNCTION("importrange(""https://docs.google.com/spreadsheets/d/1Pz0pDojjCsboExvkw_LvWmUFC-FLEIJfG8WXXsJVHUY/edit#gid=1688692512"",""Form Responses 1!bb56"")"),2.45283018867924)</f>
        <v>2.4528301886792399</v>
      </c>
      <c r="D17" s="13">
        <f t="shared" ca="1" si="0"/>
        <v>81.761006289308</v>
      </c>
      <c r="E17" s="5"/>
    </row>
    <row r="18" spans="1:5" ht="15.75" customHeight="1" x14ac:dyDescent="0.35">
      <c r="A18" s="11">
        <v>10</v>
      </c>
      <c r="B18" s="14" t="s">
        <v>22</v>
      </c>
      <c r="C18" s="13">
        <f ca="1">IFERROR(__xludf.DUMMYFUNCTION("importrange(""https://docs.google.com/spreadsheets/d/1Pz0pDojjCsboExvkw_LvWmUFC-FLEIJfG8WXXsJVHUY/edit#gid=1688692512"",""Form Responses 1!bh56"")"),2.49056603773584)</f>
        <v>2.4905660377358401</v>
      </c>
      <c r="D18" s="13">
        <f t="shared" ca="1" si="0"/>
        <v>83.01886792452801</v>
      </c>
      <c r="E18" s="5"/>
    </row>
    <row r="19" spans="1:5" ht="15.75" customHeight="1" x14ac:dyDescent="0.3">
      <c r="A19" s="16"/>
      <c r="B19" s="17" t="s">
        <v>23</v>
      </c>
      <c r="C19" s="9">
        <f ca="1">SUM(C9:C18)/10</f>
        <v>2.4792452830188632</v>
      </c>
      <c r="D19" s="9">
        <f t="shared" ca="1" si="0"/>
        <v>82.641509433962099</v>
      </c>
      <c r="E19" s="5"/>
    </row>
    <row r="20" spans="1:5" ht="15.75" customHeight="1" x14ac:dyDescent="0.2">
      <c r="A20" s="5"/>
      <c r="B20" s="5"/>
      <c r="C20" s="5"/>
      <c r="D20" s="5"/>
      <c r="E20" s="5"/>
    </row>
    <row r="21" spans="1:5" ht="15.75" customHeight="1" x14ac:dyDescent="0.2">
      <c r="A21" s="5"/>
      <c r="B21" s="5"/>
      <c r="C21" s="5"/>
      <c r="D21" s="5"/>
      <c r="E21" s="5"/>
    </row>
    <row r="22" spans="1:5" ht="15.75" customHeight="1" x14ac:dyDescent="0.2">
      <c r="A22" s="5"/>
      <c r="B22" s="5"/>
      <c r="C22" s="5"/>
      <c r="D22" s="5"/>
      <c r="E22" s="5"/>
    </row>
    <row r="23" spans="1:5" ht="15.75" customHeight="1" x14ac:dyDescent="0.2">
      <c r="A23" s="5"/>
      <c r="B23" s="5"/>
      <c r="C23" s="5"/>
      <c r="D23" s="5"/>
      <c r="E23" s="5"/>
    </row>
    <row r="24" spans="1:5" ht="12.75" x14ac:dyDescent="0.2">
      <c r="A24" s="5"/>
      <c r="B24" s="5"/>
      <c r="C24" s="5"/>
      <c r="D24" s="5"/>
      <c r="E24" s="5"/>
    </row>
    <row r="25" spans="1:5" ht="12.75" x14ac:dyDescent="0.2">
      <c r="A25" s="5"/>
      <c r="B25" s="5"/>
      <c r="C25" s="5"/>
      <c r="D25" s="5"/>
      <c r="E25" s="5"/>
    </row>
    <row r="26" spans="1:5" ht="12.75" x14ac:dyDescent="0.2">
      <c r="A26" s="5"/>
      <c r="B26" s="5"/>
      <c r="C26" s="5"/>
      <c r="D26" s="5"/>
      <c r="E26" s="5"/>
    </row>
    <row r="27" spans="1:5" ht="12.75" x14ac:dyDescent="0.2">
      <c r="A27" s="5"/>
      <c r="B27" s="5"/>
      <c r="C27" s="5"/>
      <c r="D27" s="5"/>
      <c r="E27" s="5"/>
    </row>
    <row r="28" spans="1:5" ht="12.75" x14ac:dyDescent="0.2">
      <c r="A28" s="5"/>
      <c r="B28" s="5"/>
      <c r="C28" s="5"/>
      <c r="D28" s="5"/>
      <c r="E28" s="5"/>
    </row>
    <row r="29" spans="1:5" ht="20.25" x14ac:dyDescent="0.3">
      <c r="A29" s="21" t="s">
        <v>33</v>
      </c>
      <c r="B29" s="19"/>
      <c r="C29" s="19"/>
      <c r="D29" s="19"/>
      <c r="E29" s="20"/>
    </row>
    <row r="30" spans="1:5" ht="20.25" x14ac:dyDescent="0.3">
      <c r="A30" s="21" t="s">
        <v>34</v>
      </c>
      <c r="B30" s="19"/>
      <c r="C30" s="19"/>
      <c r="D30" s="19"/>
      <c r="E30" s="20"/>
    </row>
  </sheetData>
  <mergeCells count="6">
    <mergeCell ref="A6:E6"/>
    <mergeCell ref="A1:E1"/>
    <mergeCell ref="A2:E2"/>
    <mergeCell ref="A3:E3"/>
    <mergeCell ref="A4:E4"/>
    <mergeCell ref="A5:E5"/>
  </mergeCells>
  <printOptions horizontalCentered="1"/>
  <pageMargins left="0.7" right="0.7" top="0.75" bottom="0.75" header="0" footer="0"/>
  <pageSetup paperSize="9" fitToHeight="0" pageOrder="overThenDown" orientation="portrait" cellComments="atEnd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E30"/>
  <sheetViews>
    <sheetView workbookViewId="0"/>
  </sheetViews>
  <sheetFormatPr defaultColWidth="14.42578125" defaultRowHeight="15.75" customHeight="1" x14ac:dyDescent="0.2"/>
  <cols>
    <col min="2" max="2" width="57.42578125" customWidth="1"/>
    <col min="4" max="4" width="18.28515625" customWidth="1"/>
    <col min="5" max="5" width="15.85546875" customWidth="1"/>
  </cols>
  <sheetData>
    <row r="1" spans="1:5" ht="15.75" customHeight="1" x14ac:dyDescent="0.3">
      <c r="A1" s="22" t="s">
        <v>0</v>
      </c>
      <c r="B1" s="23"/>
      <c r="C1" s="23"/>
      <c r="D1" s="23"/>
      <c r="E1" s="23"/>
    </row>
    <row r="2" spans="1:5" ht="15.75" customHeight="1" x14ac:dyDescent="0.3">
      <c r="A2" s="22" t="s">
        <v>1</v>
      </c>
      <c r="B2" s="23"/>
      <c r="C2" s="23"/>
      <c r="D2" s="23"/>
      <c r="E2" s="23"/>
    </row>
    <row r="3" spans="1:5" ht="15.75" customHeight="1" x14ac:dyDescent="0.3">
      <c r="A3" s="22" t="s">
        <v>2</v>
      </c>
      <c r="B3" s="23"/>
      <c r="C3" s="23"/>
      <c r="D3" s="23"/>
      <c r="E3" s="23"/>
    </row>
    <row r="4" spans="1:5" ht="15.75" customHeight="1" x14ac:dyDescent="0.3">
      <c r="A4" s="22" t="s">
        <v>3</v>
      </c>
      <c r="B4" s="23"/>
      <c r="C4" s="23"/>
      <c r="D4" s="23"/>
      <c r="E4" s="23"/>
    </row>
    <row r="5" spans="1:5" ht="15.75" customHeight="1" x14ac:dyDescent="0.3">
      <c r="A5" s="22" t="s">
        <v>4</v>
      </c>
      <c r="B5" s="23"/>
      <c r="C5" s="23"/>
      <c r="D5" s="23"/>
      <c r="E5" s="23"/>
    </row>
    <row r="6" spans="1:5" ht="15.75" customHeight="1" x14ac:dyDescent="0.3">
      <c r="A6" s="22" t="s">
        <v>5</v>
      </c>
      <c r="B6" s="23"/>
      <c r="C6" s="23"/>
      <c r="D6" s="23"/>
      <c r="E6" s="23"/>
    </row>
    <row r="7" spans="1:5" ht="15.75" customHeight="1" x14ac:dyDescent="0.3">
      <c r="A7" s="1" t="s">
        <v>6</v>
      </c>
      <c r="B7" s="7" t="s">
        <v>32</v>
      </c>
      <c r="C7" s="3"/>
      <c r="D7" s="4"/>
      <c r="E7" s="5"/>
    </row>
    <row r="8" spans="1:5" ht="15.75" customHeight="1" x14ac:dyDescent="0.3">
      <c r="A8" s="6" t="s">
        <v>8</v>
      </c>
      <c r="B8" s="8" t="s">
        <v>10</v>
      </c>
      <c r="C8" s="9" t="s">
        <v>11</v>
      </c>
      <c r="D8" s="10" t="s">
        <v>12</v>
      </c>
      <c r="E8" s="5"/>
    </row>
    <row r="9" spans="1:5" ht="15.75" customHeight="1" x14ac:dyDescent="0.35">
      <c r="A9" s="11">
        <v>1</v>
      </c>
      <c r="B9" s="12" t="s">
        <v>13</v>
      </c>
      <c r="C9" s="13">
        <f ca="1">IFERROR(__xludf.DUMMYFUNCTION("importrange(""https://docs.google.com/spreadsheets/d/1Pz0pDojjCsboExvkw_LvWmUFC-FLEIJfG8WXXsJVHUY/edit#gid=1688692512"",""Form Responses 1!g56"")"),2.67924528301886)</f>
        <v>2.6792452830188598</v>
      </c>
      <c r="D9" s="13">
        <f t="shared" ref="D9:D19" ca="1" si="0">(C9*100)/3</f>
        <v>89.308176100628657</v>
      </c>
      <c r="E9" s="5"/>
    </row>
    <row r="10" spans="1:5" ht="15.75" customHeight="1" x14ac:dyDescent="0.35">
      <c r="A10" s="11">
        <v>2</v>
      </c>
      <c r="B10" s="12" t="s">
        <v>14</v>
      </c>
      <c r="C10" s="13">
        <f ca="1">IFERROR(__xludf.DUMMYFUNCTION("importrange(""https://docs.google.com/spreadsheets/d/1Pz0pDojjCsboExvkw_LvWmUFC-FLEIJfG8WXXsJVHUY/edit#gid=1688692512"",""Form Responses 1!m56"")"),2.75471698113207)</f>
        <v>2.75471698113207</v>
      </c>
      <c r="D10" s="13">
        <f t="shared" ca="1" si="0"/>
        <v>91.823899371069004</v>
      </c>
      <c r="E10" s="5"/>
    </row>
    <row r="11" spans="1:5" ht="15.75" customHeight="1" x14ac:dyDescent="0.35">
      <c r="A11" s="11">
        <v>3</v>
      </c>
      <c r="B11" s="12" t="s">
        <v>15</v>
      </c>
      <c r="C11" s="13">
        <f ca="1">IFERROR(__xludf.DUMMYFUNCTION("importrange(""https://docs.google.com/spreadsheets/d/1Pz0pDojjCsboExvkw_LvWmUFC-FLEIJfG8WXXsJVHUY/edit#gid=1688692512"",""Form Responses 1!s56"")"),2.73584905660377)</f>
        <v>2.7358490566037701</v>
      </c>
      <c r="D11" s="13">
        <f t="shared" ca="1" si="0"/>
        <v>91.194968553458992</v>
      </c>
      <c r="E11" s="5"/>
    </row>
    <row r="12" spans="1:5" ht="15.75" customHeight="1" x14ac:dyDescent="0.35">
      <c r="A12" s="11">
        <v>4</v>
      </c>
      <c r="B12" s="14" t="s">
        <v>16</v>
      </c>
      <c r="C12" s="13">
        <f ca="1">IFERROR(__xludf.DUMMYFUNCTION("importrange(""https://docs.google.com/spreadsheets/d/1Pz0pDojjCsboExvkw_LvWmUFC-FLEIJfG8WXXsJVHUY/edit#gid=1688692512"",""Form Responses 1!y56"")"),2.62264150943396)</f>
        <v>2.6226415094339601</v>
      </c>
      <c r="D12" s="13">
        <f t="shared" ca="1" si="0"/>
        <v>87.421383647798677</v>
      </c>
      <c r="E12" s="5"/>
    </row>
    <row r="13" spans="1:5" ht="15.75" customHeight="1" x14ac:dyDescent="0.35">
      <c r="A13" s="11">
        <v>5</v>
      </c>
      <c r="B13" s="14" t="s">
        <v>17</v>
      </c>
      <c r="C13" s="13">
        <f ca="1">IFERROR(__xludf.DUMMYFUNCTION("importrange(""https://docs.google.com/spreadsheets/d/1Pz0pDojjCsboExvkw_LvWmUFC-FLEIJfG8WXXsJVHUY/edit#gid=1688692512"",""Form Responses 1!ae56"")"),2.64150943396226)</f>
        <v>2.64150943396226</v>
      </c>
      <c r="D13" s="13">
        <f t="shared" ca="1" si="0"/>
        <v>88.050314465408675</v>
      </c>
      <c r="E13" s="5"/>
    </row>
    <row r="14" spans="1:5" ht="15.75" customHeight="1" x14ac:dyDescent="0.35">
      <c r="A14" s="11">
        <v>6</v>
      </c>
      <c r="B14" s="14" t="s">
        <v>18</v>
      </c>
      <c r="C14" s="13">
        <f ca="1">IFERROR(__xludf.DUMMYFUNCTION("importrange(""https://docs.google.com/spreadsheets/d/1Pz0pDojjCsboExvkw_LvWmUFC-FLEIJfG8WXXsJVHUY/edit#gid=1688692512"",""Form Responses 1!ak56"")"),2.64150943396226)</f>
        <v>2.64150943396226</v>
      </c>
      <c r="D14" s="13">
        <f t="shared" ca="1" si="0"/>
        <v>88.050314465408675</v>
      </c>
      <c r="E14" s="5"/>
    </row>
    <row r="15" spans="1:5" ht="15.75" customHeight="1" x14ac:dyDescent="0.35">
      <c r="A15" s="11">
        <v>7</v>
      </c>
      <c r="B15" s="14" t="s">
        <v>19</v>
      </c>
      <c r="C15" s="13">
        <f ca="1">IFERROR(__xludf.DUMMYFUNCTION("importrange(""https://docs.google.com/spreadsheets/d/1Pz0pDojjCsboExvkw_LvWmUFC-FLEIJfG8WXXsJVHUY/edit#gid=1688692512"",""Form Responses 1!aq56"")"),2.66037735849056)</f>
        <v>2.6603773584905599</v>
      </c>
      <c r="D15" s="13">
        <f t="shared" ca="1" si="0"/>
        <v>88.679245283018659</v>
      </c>
      <c r="E15" s="5"/>
    </row>
    <row r="16" spans="1:5" ht="15.75" customHeight="1" x14ac:dyDescent="0.35">
      <c r="A16" s="11">
        <v>8</v>
      </c>
      <c r="B16" s="14" t="s">
        <v>20</v>
      </c>
      <c r="C16" s="13">
        <f ca="1">IFERROR(__xludf.DUMMYFUNCTION("importrange(""https://docs.google.com/spreadsheets/d/1Pz0pDojjCsboExvkw_LvWmUFC-FLEIJfG8WXXsJVHUY/edit#gid=1688692512"",""Form Responses 1!aw56"")"),2.56603773584905)</f>
        <v>2.5660377358490498</v>
      </c>
      <c r="D16" s="13">
        <f t="shared" ca="1" si="0"/>
        <v>85.534591194968314</v>
      </c>
      <c r="E16" s="5"/>
    </row>
    <row r="17" spans="1:5" ht="15.75" customHeight="1" x14ac:dyDescent="0.35">
      <c r="A17" s="11">
        <v>9</v>
      </c>
      <c r="B17" s="15" t="s">
        <v>21</v>
      </c>
      <c r="C17" s="13">
        <f ca="1">IFERROR(__xludf.DUMMYFUNCTION("importrange(""https://docs.google.com/spreadsheets/d/1Pz0pDojjCsboExvkw_LvWmUFC-FLEIJfG8WXXsJVHUY/edit#gid=1688692512"",""Form Responses 1!bc56"")"),2.56603773584905)</f>
        <v>2.5660377358490498</v>
      </c>
      <c r="D17" s="13">
        <f t="shared" ca="1" si="0"/>
        <v>85.534591194968314</v>
      </c>
      <c r="E17" s="5"/>
    </row>
    <row r="18" spans="1:5" ht="15.75" customHeight="1" x14ac:dyDescent="0.35">
      <c r="A18" s="11">
        <v>10</v>
      </c>
      <c r="B18" s="14" t="s">
        <v>22</v>
      </c>
      <c r="C18" s="13">
        <f ca="1">IFERROR(__xludf.DUMMYFUNCTION("importrange(""https://docs.google.com/spreadsheets/d/1Pz0pDojjCsboExvkw_LvWmUFC-FLEIJfG8WXXsJVHUY/edit#gid=1688692512"",""Form Responses 1!bi56"")"),2.62264150943396)</f>
        <v>2.6226415094339601</v>
      </c>
      <c r="D18" s="13">
        <f t="shared" ca="1" si="0"/>
        <v>87.421383647798677</v>
      </c>
      <c r="E18" s="5"/>
    </row>
    <row r="19" spans="1:5" ht="15.75" customHeight="1" x14ac:dyDescent="0.3">
      <c r="A19" s="16"/>
      <c r="B19" s="17" t="s">
        <v>23</v>
      </c>
      <c r="C19" s="9">
        <f ca="1">SUM(C9:C18)/10</f>
        <v>2.6490566037735803</v>
      </c>
      <c r="D19" s="9">
        <f t="shared" ca="1" si="0"/>
        <v>88.301886792452663</v>
      </c>
      <c r="E19" s="5"/>
    </row>
    <row r="20" spans="1:5" ht="15.75" customHeight="1" x14ac:dyDescent="0.2">
      <c r="A20" s="5"/>
      <c r="B20" s="5"/>
      <c r="C20" s="5"/>
      <c r="D20" s="5"/>
      <c r="E20" s="5"/>
    </row>
    <row r="21" spans="1:5" ht="15.75" customHeight="1" x14ac:dyDescent="0.2">
      <c r="A21" s="5"/>
      <c r="B21" s="5"/>
      <c r="C21" s="5"/>
      <c r="D21" s="5"/>
      <c r="E21" s="5"/>
    </row>
    <row r="22" spans="1:5" ht="15.75" customHeight="1" x14ac:dyDescent="0.2">
      <c r="A22" s="5"/>
      <c r="B22" s="5"/>
      <c r="C22" s="5"/>
      <c r="D22" s="5"/>
      <c r="E22" s="5"/>
    </row>
    <row r="23" spans="1:5" ht="15.75" customHeight="1" x14ac:dyDescent="0.2">
      <c r="A23" s="5"/>
      <c r="B23" s="5"/>
      <c r="C23" s="5"/>
      <c r="D23" s="5"/>
      <c r="E23" s="5"/>
    </row>
    <row r="24" spans="1:5" ht="12.75" x14ac:dyDescent="0.2">
      <c r="A24" s="5"/>
      <c r="B24" s="5"/>
      <c r="C24" s="5"/>
      <c r="D24" s="5"/>
      <c r="E24" s="5"/>
    </row>
    <row r="25" spans="1:5" ht="12.75" x14ac:dyDescent="0.2">
      <c r="A25" s="5"/>
      <c r="B25" s="5"/>
      <c r="C25" s="5"/>
      <c r="D25" s="5"/>
      <c r="E25" s="5"/>
    </row>
    <row r="26" spans="1:5" ht="12.75" x14ac:dyDescent="0.2">
      <c r="A26" s="5"/>
      <c r="B26" s="5"/>
      <c r="C26" s="5"/>
      <c r="D26" s="5"/>
      <c r="E26" s="5"/>
    </row>
    <row r="27" spans="1:5" ht="12.75" x14ac:dyDescent="0.2">
      <c r="A27" s="5"/>
      <c r="B27" s="5"/>
      <c r="C27" s="5"/>
      <c r="D27" s="5"/>
      <c r="E27" s="5"/>
    </row>
    <row r="28" spans="1:5" ht="12.75" x14ac:dyDescent="0.2">
      <c r="A28" s="5"/>
      <c r="B28" s="5"/>
      <c r="C28" s="5"/>
      <c r="D28" s="5"/>
      <c r="E28" s="5"/>
    </row>
    <row r="29" spans="1:5" ht="20.25" x14ac:dyDescent="0.3">
      <c r="A29" s="21" t="s">
        <v>33</v>
      </c>
      <c r="B29" s="19"/>
      <c r="C29" s="19"/>
      <c r="D29" s="19"/>
      <c r="E29" s="20"/>
    </row>
    <row r="30" spans="1:5" ht="20.25" x14ac:dyDescent="0.3">
      <c r="A30" s="21" t="s">
        <v>35</v>
      </c>
      <c r="B30" s="19"/>
      <c r="C30" s="19"/>
      <c r="D30" s="19"/>
      <c r="E30" s="20"/>
    </row>
  </sheetData>
  <mergeCells count="6">
    <mergeCell ref="A6:E6"/>
    <mergeCell ref="A1:E1"/>
    <mergeCell ref="A2:E2"/>
    <mergeCell ref="A3:E3"/>
    <mergeCell ref="A4:E4"/>
    <mergeCell ref="A5:E5"/>
  </mergeCells>
  <printOptions horizontalCentered="1"/>
  <pageMargins left="0.7" right="0.7" top="0.75" bottom="0.75" header="0" footer="0"/>
  <pageSetup paperSize="9" fitToHeight="0" pageOrder="overThenDown" orientation="portrait" cellComments="atEnd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SSC</vt:lpstr>
      <vt:lpstr>VYB</vt:lpstr>
      <vt:lpstr>VWPatil</vt:lpstr>
      <vt:lpstr>SSD</vt:lpstr>
      <vt:lpstr>VDB</vt:lpstr>
      <vt:lpstr>TSC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Varsha</cp:lastModifiedBy>
  <dcterms:modified xsi:type="dcterms:W3CDTF">2019-12-04T09:02:52Z</dcterms:modified>
</cp:coreProperties>
</file>